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30" windowWidth="27795" windowHeight="11490"/>
  </bookViews>
  <sheets>
    <sheet name="мед смета" sheetId="1" r:id="rId1"/>
    <sheet name="допка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2" i="2" l="1"/>
  <c r="F21" i="2"/>
  <c r="F12" i="2"/>
  <c r="F8" i="2"/>
  <c r="F4" i="2"/>
  <c r="F5" i="2"/>
  <c r="F6" i="2"/>
  <c r="F7" i="2"/>
  <c r="F9" i="2"/>
  <c r="F11" i="2"/>
  <c r="F13" i="2"/>
  <c r="F14" i="2"/>
  <c r="F15" i="2"/>
  <c r="F16" i="2"/>
  <c r="F17" i="2"/>
  <c r="F18" i="2"/>
  <c r="F19" i="2"/>
  <c r="F20" i="2"/>
  <c r="F23" i="2"/>
  <c r="F24" i="2"/>
  <c r="F25" i="2"/>
  <c r="F26" i="2" l="1"/>
  <c r="K6" i="2" s="1"/>
  <c r="G71" i="1"/>
  <c r="G15" i="1"/>
  <c r="G18" i="1"/>
  <c r="G22" i="1"/>
  <c r="G26" i="1"/>
  <c r="G29" i="1"/>
  <c r="G31" i="1"/>
  <c r="G33" i="1"/>
  <c r="G40" i="1"/>
  <c r="G44" i="1"/>
  <c r="G45" i="1"/>
  <c r="G48" i="1"/>
  <c r="G53" i="1"/>
  <c r="G55" i="1"/>
  <c r="G61" i="1"/>
  <c r="G62" i="1"/>
  <c r="G70" i="1" s="1"/>
  <c r="G63" i="1"/>
  <c r="G64" i="1"/>
  <c r="G65" i="1"/>
  <c r="G66" i="1"/>
  <c r="G67" i="1"/>
  <c r="G68" i="1"/>
  <c r="G69" i="1"/>
  <c r="G80" i="1"/>
  <c r="F77" i="1" l="1"/>
  <c r="G77" i="1" s="1"/>
  <c r="F78" i="1"/>
  <c r="G78" i="1" s="1"/>
  <c r="F79" i="1"/>
  <c r="G79" i="1" s="1"/>
  <c r="F56" i="1" l="1"/>
  <c r="G56" i="1" s="1"/>
  <c r="F54" i="1"/>
  <c r="G54" i="1" s="1"/>
  <c r="F37" i="1" l="1"/>
  <c r="G37" i="1" s="1"/>
  <c r="F35" i="1"/>
  <c r="G35" i="1" s="1"/>
  <c r="D6" i="1" l="1"/>
  <c r="F75" i="1" l="1"/>
  <c r="G75" i="1" s="1"/>
  <c r="F52" i="1" l="1"/>
  <c r="G52" i="1" s="1"/>
  <c r="F51" i="1"/>
  <c r="G51" i="1" s="1"/>
  <c r="F50" i="1"/>
  <c r="G50" i="1" s="1"/>
  <c r="F49" i="1"/>
  <c r="G49" i="1" s="1"/>
  <c r="F47" i="1"/>
  <c r="G47" i="1" s="1"/>
  <c r="F46" i="1"/>
  <c r="G46" i="1" l="1"/>
  <c r="F57" i="1"/>
  <c r="G57" i="1" s="1"/>
  <c r="F70" i="1"/>
  <c r="F74" i="1" l="1"/>
  <c r="G74" i="1" l="1"/>
  <c r="F13" i="1"/>
  <c r="G13" i="1" s="1"/>
  <c r="F12" i="1"/>
  <c r="G12" i="1" s="1"/>
  <c r="F11" i="1"/>
  <c r="G11" i="1" s="1"/>
  <c r="F10" i="1"/>
  <c r="G10" i="1" l="1"/>
  <c r="G14" i="1" s="1"/>
  <c r="F14" i="1"/>
  <c r="F76" i="1" l="1"/>
  <c r="F72" i="1"/>
  <c r="G72" i="1" s="1"/>
  <c r="F42" i="1"/>
  <c r="G42" i="1" s="1"/>
  <c r="F41" i="1"/>
  <c r="G41" i="1" s="1"/>
  <c r="F38" i="1"/>
  <c r="G38" i="1" s="1"/>
  <c r="F36" i="1"/>
  <c r="G36" i="1" s="1"/>
  <c r="F34" i="1"/>
  <c r="G34" i="1" s="1"/>
  <c r="F30" i="1"/>
  <c r="G30" i="1" s="1"/>
  <c r="F28" i="1"/>
  <c r="G28" i="1" s="1"/>
  <c r="F27" i="1"/>
  <c r="G27" i="1" s="1"/>
  <c r="F24" i="1"/>
  <c r="G24" i="1" s="1"/>
  <c r="F23" i="1"/>
  <c r="G23" i="1" s="1"/>
  <c r="F20" i="1"/>
  <c r="G20" i="1" s="1"/>
  <c r="F19" i="1"/>
  <c r="G19" i="1" s="1"/>
  <c r="F17" i="1"/>
  <c r="G17" i="1" s="1"/>
  <c r="F16" i="1"/>
  <c r="G16" i="1" s="1"/>
  <c r="G39" i="1" l="1"/>
  <c r="G32" i="1"/>
  <c r="G76" i="1"/>
  <c r="G73" i="1" s="1"/>
  <c r="F73" i="1"/>
  <c r="G21" i="1"/>
  <c r="G25" i="1"/>
  <c r="G43" i="1"/>
  <c r="F58" i="1"/>
  <c r="G58" i="1" s="1"/>
  <c r="F25" i="1"/>
  <c r="F32" i="1"/>
  <c r="F43" i="1"/>
  <c r="F39" i="1"/>
  <c r="F21" i="1"/>
  <c r="F59" i="1" l="1"/>
  <c r="C1" i="1"/>
  <c r="F60" i="1" l="1"/>
  <c r="F81" i="1" s="1"/>
  <c r="F82" i="1" s="1"/>
  <c r="G82" i="1" s="1"/>
  <c r="G59" i="1"/>
  <c r="G60" i="1" s="1"/>
  <c r="G81" i="1" s="1"/>
  <c r="A1" i="1"/>
</calcChain>
</file>

<file path=xl/sharedStrings.xml><?xml version="1.0" encoding="utf-8"?>
<sst xmlns="http://schemas.openxmlformats.org/spreadsheetml/2006/main" count="183" uniqueCount="123">
  <si>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</si>
  <si>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</si>
  <si>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</si>
  <si>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</si>
  <si>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</si>
  <si>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</si>
  <si>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</si>
  <si>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</si>
  <si>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</si>
  <si>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</si>
  <si>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</si>
  <si>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т</t>
  </si>
  <si>
    <t>м2</t>
  </si>
  <si>
    <t>компл</t>
  </si>
  <si>
    <t>шт</t>
  </si>
  <si>
    <t>ИТОГО</t>
  </si>
  <si>
    <t>Сэндвич-панели 100 мм</t>
  </si>
  <si>
    <t>Дополнительные материалы</t>
  </si>
  <si>
    <t>Конструкции металлические</t>
  </si>
  <si>
    <t>м3</t>
  </si>
  <si>
    <t xml:space="preserve">Доска </t>
  </si>
  <si>
    <t>Монтаж</t>
  </si>
  <si>
    <t>Сборка</t>
  </si>
  <si>
    <t>Монтаж КМ</t>
  </si>
  <si>
    <t>Монтаж сп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</si>
  <si>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</si>
  <si>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</si>
  <si>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</si>
  <si>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</si>
  <si>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</si>
  <si>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</si>
  <si>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 xml:space="preserve">Раздел 8. Инженерные сети </t>
  </si>
  <si>
    <t>КОЛИЧЕСТВО МАШИН НА ДОСТАВКУ:</t>
  </si>
  <si>
    <t xml:space="preserve">Монтаж дверей </t>
  </si>
  <si>
    <t xml:space="preserve">ПОЛ </t>
  </si>
  <si>
    <t>Электрика  (материалы)</t>
  </si>
  <si>
    <t>Цена за м2:</t>
  </si>
  <si>
    <t>Неучтенные работы и материалы (около 5 %)</t>
  </si>
  <si>
    <t>Толщина сэндвич-панелей (стены/потолок/пол), мм:</t>
  </si>
  <si>
    <t>площадь, м2:</t>
  </si>
  <si>
    <t>внут. высота:</t>
  </si>
  <si>
    <t>Водоснабжение, канализация (монтаж)</t>
  </si>
  <si>
    <t>АПС (материалы)</t>
  </si>
  <si>
    <t>АПС (монтаж)</t>
  </si>
  <si>
    <t>Раздел 11. Сантехническое оборудование:</t>
  </si>
  <si>
    <t>Раздел 12. Накладные расходы</t>
  </si>
  <si>
    <t>Водосток</t>
  </si>
  <si>
    <t>Монтаж кровли и фронтонов, карнизов</t>
  </si>
  <si>
    <t>Профлист с полимерным покрытием</t>
  </si>
  <si>
    <t>Цоколь</t>
  </si>
  <si>
    <t>Двери внутренние стандартная</t>
  </si>
  <si>
    <r>
      <t xml:space="preserve">Водоснабжение, канализация (материалы - только разводка по зданию без сантехники и баков, и тд) </t>
    </r>
    <r>
      <rPr>
        <b/>
        <sz val="12"/>
        <color theme="1"/>
        <rFont val="Calibri"/>
        <family val="2"/>
        <charset val="204"/>
        <scheme val="minor"/>
      </rPr>
      <t/>
    </r>
  </si>
  <si>
    <t>Раковина + смеситель</t>
  </si>
  <si>
    <t>Поддон душевой со смесителем</t>
  </si>
  <si>
    <t>Устройство листа</t>
  </si>
  <si>
    <t>Раздел 1. Фундамент</t>
  </si>
  <si>
    <t>Разметка и вынос осей</t>
  </si>
  <si>
    <t>чел/час</t>
  </si>
  <si>
    <t>Винтовые сваи</t>
  </si>
  <si>
    <t>Буроям</t>
  </si>
  <si>
    <t>Монтаж свай винтовых</t>
  </si>
  <si>
    <t>вентиляция (монтаж)</t>
  </si>
  <si>
    <t>Электроконвектор 1,5-2 кВт (кол-во предварительное)</t>
  </si>
  <si>
    <t>150/200/200</t>
  </si>
  <si>
    <t>Детский спортивный лагерь Обь</t>
  </si>
  <si>
    <t>Ордынский район, НСО</t>
  </si>
  <si>
    <t xml:space="preserve">Дверь входная металлическая </t>
  </si>
  <si>
    <t>Укладка плитки</t>
  </si>
  <si>
    <t>Укладка линолеума</t>
  </si>
  <si>
    <t xml:space="preserve">Доп. материалы на отделку пола </t>
  </si>
  <si>
    <t>Раздел 9. Проектные работы (ОФ, АР, КМ, ВК, ОВ, ЭМиЭО, АПС)</t>
  </si>
  <si>
    <t>кол-во модулей:</t>
  </si>
  <si>
    <t>Раздел 3. Конструкции металлические (кровля)</t>
  </si>
  <si>
    <t>Медпункт</t>
  </si>
  <si>
    <t>Модули без 1 длин и 1 кор</t>
  </si>
  <si>
    <t>Модули с 1 кор</t>
  </si>
  <si>
    <t>Двери внутренние 1,5створчатая</t>
  </si>
  <si>
    <t>Дверь входная металлическая 1,5ств</t>
  </si>
  <si>
    <t>Раздел 5. Проемы (окна включены в стоимость)</t>
  </si>
  <si>
    <t xml:space="preserve">СТЕНЫ </t>
  </si>
  <si>
    <t>Подсистема под ПВХ панели</t>
  </si>
  <si>
    <t>Монтаж панелей ПВХ</t>
  </si>
  <si>
    <t xml:space="preserve">Раздел 7. Отделочные работы </t>
  </si>
  <si>
    <t>Металлический лист (электрощитовая и бойлерная)</t>
  </si>
  <si>
    <t>Плитка керамическая (с/у, процедурная, хранения лекарств, кабинет приема, куи)</t>
  </si>
  <si>
    <t>Линолеум (изолятор, жилая комната, кухня, коридор, тамбур, хранение белья, ожидальная)</t>
  </si>
  <si>
    <t>Панели ПВХ (с/у, процедурная, хранения лекарств, кабинет приема, куи)</t>
  </si>
  <si>
    <t>Кабина душевая</t>
  </si>
  <si>
    <t>Унитаз</t>
  </si>
  <si>
    <t>Ванна</t>
  </si>
  <si>
    <t>Раздел 10. Работа крана 15 дней</t>
  </si>
  <si>
    <t>вентиляция (материалы)</t>
  </si>
  <si>
    <t>6</t>
  </si>
  <si>
    <t>Стоимость в кп</t>
  </si>
  <si>
    <t>Дополнительная комплектация</t>
  </si>
  <si>
    <t>№ п/п</t>
  </si>
  <si>
    <t>Наименование</t>
  </si>
  <si>
    <t>Ед. изм.</t>
  </si>
  <si>
    <t>Кол-во</t>
  </si>
  <si>
    <t>Ст-ть</t>
  </si>
  <si>
    <t>Итого</t>
  </si>
  <si>
    <t>шт.</t>
  </si>
  <si>
    <t>Стул ИЗО</t>
  </si>
  <si>
    <t>Сантехническое оборудование и отопление</t>
  </si>
  <si>
    <t>Душевая кабина 1/4 круга 900х900х2050</t>
  </si>
  <si>
    <t>Умывальник-тумба со смесителем</t>
  </si>
  <si>
    <t>Электроконвектор</t>
  </si>
  <si>
    <t>Мебель</t>
  </si>
  <si>
    <t>Душевой поддон с лейкой</t>
  </si>
  <si>
    <t>Кровать одноярусная 2000х800, с матрасом</t>
  </si>
  <si>
    <t>Тумба прикроватная, 400х450</t>
  </si>
  <si>
    <t>Кровать двухъярусная 2000х1800, с матрасом</t>
  </si>
  <si>
    <t>Шкаф платяной, 1000х500х1900</t>
  </si>
  <si>
    <t>Стол обеденый 1200х600х750</t>
  </si>
  <si>
    <t>Табурет металлический с мягким сиденьем</t>
  </si>
  <si>
    <t>Стул "Венеция"</t>
  </si>
  <si>
    <t>Тумба кухонная с мойкой (нерж.) со смесителем, 600х600х900</t>
  </si>
  <si>
    <t>Тумба кухонная с поверхностью для резки, 800х600х900</t>
  </si>
  <si>
    <t>Плита электрическая 4-х конфорочная с духовым шкафом</t>
  </si>
  <si>
    <t>Шкаф навесной кухонный, 600х350</t>
  </si>
  <si>
    <t>Шкаф навесной кухонный, 800х350</t>
  </si>
  <si>
    <t>Вытяжка бытовая</t>
  </si>
  <si>
    <t>Холодильник бытовой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</si>
</sst>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0&quot;р.&quot;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6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4" fontId="14" fillId="3" borderId="4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1" fillId="2" borderId="1" xfId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44" fontId="1" fillId="2" borderId="1" xfId="1" applyFont="1" applyFill="1" applyBorder="1" applyAlignment="1">
      <alignment vertical="center" wrapText="1"/>
    </xf>
    <xf numFmtId="44" fontId="4" fillId="2" borderId="1" xfId="1" applyFont="1" applyFill="1" applyBorder="1" applyAlignment="1">
      <alignment vertical="center" wrapText="1"/>
    </xf>
    <xf numFmtId="44" fontId="11" fillId="4" borderId="1" xfId="1" applyFont="1" applyFill="1" applyBorder="1" applyAlignment="1">
      <alignment vertical="center"/>
    </xf>
    <xf numFmtId="44" fontId="11" fillId="4" borderId="1" xfId="1" applyFont="1" applyFill="1" applyBorder="1" applyAlignment="1">
      <alignment vertical="center" wrapText="1"/>
    </xf>
    <xf numFmtId="44" fontId="13" fillId="4" borderId="1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2" fillId="0" borderId="2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12" fillId="0" borderId="2" xfId="0" applyFont="1" applyBorder="1" applyAlignment="1" applyProtection="1">
      <alignment vertical="center" wrapText="1"/>
    </xf>
    <xf numFmtId="0" fontId="3" fillId="2" borderId="2" xfId="0" applyFont="1" applyFill="1" applyBorder="1" applyAlignment="1">
      <alignment vertical="center" wrapText="1"/>
    </xf>
    <xf numFmtId="44" fontId="11" fillId="2" borderId="1" xfId="1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44" fontId="1" fillId="0" borderId="1" xfId="1" applyFont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44" fontId="3" fillId="2" borderId="1" xfId="1" applyFont="1" applyFill="1" applyBorder="1" applyAlignment="1">
      <alignment wrapText="1"/>
    </xf>
    <xf numFmtId="44" fontId="1" fillId="2" borderId="1" xfId="1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6" fillId="6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7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abSelected="1" topLeftCell="A55" zoomScaleNormal="100" workbookViewId="0">
      <selection activeCell="B82" sqref="B82"/>
    </sheetView>
  </sheetViews>
  <sheetFormatPr defaultRowHeight="15" x14ac:dyDescent="0.25"/>
  <cols>
    <col min="1" max="1" width="5.85546875" style="2" customWidth="1"/>
    <col min="2" max="2" width="69.5703125" customWidth="1"/>
    <col min="3" max="4" width="17.140625" style="1" customWidth="1"/>
    <col min="5" max="5" width="17.140625" customWidth="1"/>
    <col min="6" max="6" width="24.28515625" style="1" customWidth="1"/>
    <col min="7" max="7" width="27.42578125" customWidth="1"/>
    <col min="8" max="8" width="11.140625" bestFit="1" customWidth="1"/>
  </cols>
  <sheetData>
    <row r="1" spans="1:7" ht="31.5" x14ac:dyDescent="0.25">
      <c r="A1" s="62" t="str">
        <f>C2</f>
        <v>Медпункт</v>
      </c>
      <c r="B1" s="62"/>
      <c r="C1" s="63" t="str">
        <f>C3</f>
        <v>Детский спортивный лагерь Обь</v>
      </c>
      <c r="D1" s="63"/>
      <c r="E1" s="63"/>
      <c r="F1" s="63"/>
    </row>
    <row r="2" spans="1:7" x14ac:dyDescent="0.25">
      <c r="A2" s="9">
        <v>1</v>
      </c>
      <c r="B2" s="20" t="s">
        <v>2</v>
      </c>
      <c r="C2" s="64" t="s">
        <v>73</v>
      </c>
      <c r="D2" s="64"/>
      <c r="E2" s="64"/>
      <c r="F2" s="64"/>
    </row>
    <row r="3" spans="1:7" x14ac:dyDescent="0.25">
      <c r="A3" s="9">
        <v>2</v>
      </c>
      <c r="B3" s="20" t="s">
        <v>0</v>
      </c>
      <c r="C3" s="64" t="s">
        <v>64</v>
      </c>
      <c r="D3" s="64"/>
      <c r="E3" s="64"/>
      <c r="F3" s="64"/>
    </row>
    <row r="4" spans="1:7" ht="14.25" customHeight="1" x14ac:dyDescent="0.25">
      <c r="A4" s="9">
        <v>3</v>
      </c>
      <c r="B4" s="20" t="s">
        <v>1</v>
      </c>
      <c r="C4" s="70" t="s">
        <v>65</v>
      </c>
      <c r="D4" s="71"/>
      <c r="E4" s="71"/>
      <c r="F4" s="72"/>
    </row>
    <row r="5" spans="1:7" ht="16.5" customHeight="1" x14ac:dyDescent="0.25">
      <c r="A5" s="9">
        <v>4</v>
      </c>
      <c r="B5" s="20" t="s">
        <v>38</v>
      </c>
      <c r="C5" s="64" t="s">
        <v>63</v>
      </c>
      <c r="D5" s="64"/>
      <c r="E5" s="4" t="s">
        <v>39</v>
      </c>
      <c r="F5" s="4">
        <v>182.9</v>
      </c>
    </row>
    <row r="6" spans="1:7" ht="15.75" customHeight="1" x14ac:dyDescent="0.25">
      <c r="A6" s="9">
        <v>5</v>
      </c>
      <c r="B6" s="85" t="s">
        <v>3</v>
      </c>
      <c r="C6" s="53" t="s">
        <v>71</v>
      </c>
      <c r="D6" s="53">
        <f>D19</f>
        <v>12</v>
      </c>
      <c r="E6" s="4" t="s">
        <v>40</v>
      </c>
      <c r="F6" s="5">
        <v>2.5</v>
      </c>
    </row>
    <row r="7" spans="1:7" ht="16.5" customHeight="1" x14ac:dyDescent="0.25">
      <c r="A7" s="9">
        <v>6</v>
      </c>
      <c r="B7" s="86"/>
      <c r="C7" s="70"/>
      <c r="D7" s="71"/>
      <c r="E7" s="71"/>
      <c r="F7" s="72"/>
    </row>
    <row r="8" spans="1:7" ht="37.5" x14ac:dyDescent="0.25">
      <c r="A8" s="9">
        <v>7</v>
      </c>
      <c r="B8" s="3" t="s">
        <v>6</v>
      </c>
      <c r="C8" s="3" t="s">
        <v>8</v>
      </c>
      <c r="D8" s="3" t="s">
        <v>7</v>
      </c>
      <c r="E8" s="3" t="s">
        <v>9</v>
      </c>
      <c r="F8" s="3" t="s">
        <v>10</v>
      </c>
      <c r="G8" s="3" t="s">
        <v>93</v>
      </c>
    </row>
    <row r="9" spans="1:7" ht="18.75" x14ac:dyDescent="0.25">
      <c r="A9" s="9">
        <v>8</v>
      </c>
      <c r="B9" s="48" t="s">
        <v>55</v>
      </c>
      <c r="C9" s="3"/>
      <c r="D9" s="3"/>
      <c r="E9" s="3"/>
      <c r="F9" s="3"/>
    </row>
    <row r="10" spans="1:7" x14ac:dyDescent="0.25">
      <c r="A10" s="9">
        <v>9</v>
      </c>
      <c r="B10" s="44" t="s">
        <v>56</v>
      </c>
      <c r="C10" s="45" t="s">
        <v>57</v>
      </c>
      <c r="D10" s="45">
        <v>16</v>
      </c>
      <c r="E10" s="46">
        <v>170</v>
      </c>
      <c r="F10" s="47">
        <f>D10*E10</f>
        <v>2720</v>
      </c>
      <c r="G10" s="54">
        <f>F10*1.43</f>
        <v>3889.6</v>
      </c>
    </row>
    <row r="11" spans="1:7" x14ac:dyDescent="0.25">
      <c r="A11" s="9">
        <v>10</v>
      </c>
      <c r="B11" s="44" t="s">
        <v>58</v>
      </c>
      <c r="C11" s="45" t="s">
        <v>14</v>
      </c>
      <c r="D11" s="45">
        <v>62</v>
      </c>
      <c r="E11" s="46">
        <v>5500</v>
      </c>
      <c r="F11" s="47">
        <f t="shared" ref="F11:F13" si="0">D11*E11</f>
        <v>341000</v>
      </c>
      <c r="G11" s="54">
        <f t="shared" ref="G11:G74" si="1">F11*1.43</f>
        <v>487630</v>
      </c>
    </row>
    <row r="12" spans="1:7" x14ac:dyDescent="0.25">
      <c r="A12" s="9">
        <v>11</v>
      </c>
      <c r="B12" s="44" t="s">
        <v>59</v>
      </c>
      <c r="C12" s="45" t="s">
        <v>25</v>
      </c>
      <c r="D12" s="45">
        <v>40</v>
      </c>
      <c r="E12" s="46">
        <v>2000</v>
      </c>
      <c r="F12" s="47">
        <f t="shared" si="0"/>
        <v>80000</v>
      </c>
      <c r="G12" s="54">
        <f t="shared" si="1"/>
        <v>114400</v>
      </c>
    </row>
    <row r="13" spans="1:7" x14ac:dyDescent="0.25">
      <c r="A13" s="9">
        <v>12</v>
      </c>
      <c r="B13" s="44" t="s">
        <v>60</v>
      </c>
      <c r="C13" s="45" t="s">
        <v>14</v>
      </c>
      <c r="D13" s="45">
        <v>62</v>
      </c>
      <c r="E13" s="46">
        <v>250</v>
      </c>
      <c r="F13" s="47">
        <f t="shared" si="0"/>
        <v>15500</v>
      </c>
      <c r="G13" s="54">
        <f t="shared" si="1"/>
        <v>22165</v>
      </c>
    </row>
    <row r="14" spans="1:7" x14ac:dyDescent="0.25">
      <c r="A14" s="9">
        <v>13</v>
      </c>
      <c r="B14" s="49" t="s">
        <v>4</v>
      </c>
      <c r="C14" s="50"/>
      <c r="D14" s="50"/>
      <c r="E14" s="51"/>
      <c r="F14" s="52">
        <f>SUM(F10:F13)</f>
        <v>439220</v>
      </c>
      <c r="G14" s="52">
        <f>SUM(G10:G13)</f>
        <v>628084.6</v>
      </c>
    </row>
    <row r="15" spans="1:7" ht="18.75" x14ac:dyDescent="0.25">
      <c r="A15" s="9">
        <v>14</v>
      </c>
      <c r="B15" s="8" t="s">
        <v>28</v>
      </c>
      <c r="C15" s="3"/>
      <c r="D15" s="3"/>
      <c r="E15" s="3"/>
      <c r="F15" s="3"/>
      <c r="G15" s="54">
        <f t="shared" si="1"/>
        <v>0</v>
      </c>
    </row>
    <row r="16" spans="1:7" x14ac:dyDescent="0.25">
      <c r="A16" s="9">
        <v>15</v>
      </c>
      <c r="B16" s="21" t="s">
        <v>74</v>
      </c>
      <c r="C16" s="10" t="s">
        <v>14</v>
      </c>
      <c r="D16" s="10">
        <v>4</v>
      </c>
      <c r="E16" s="11">
        <v>138400</v>
      </c>
      <c r="F16" s="12">
        <f t="shared" ref="F16:F17" si="2">D16*E16</f>
        <v>553600</v>
      </c>
      <c r="G16" s="54">
        <f t="shared" si="1"/>
        <v>791648</v>
      </c>
    </row>
    <row r="17" spans="1:7" x14ac:dyDescent="0.25">
      <c r="A17" s="9">
        <v>16</v>
      </c>
      <c r="B17" s="21" t="s">
        <v>75</v>
      </c>
      <c r="C17" s="10" t="s">
        <v>14</v>
      </c>
      <c r="D17" s="10">
        <v>8</v>
      </c>
      <c r="E17" s="11">
        <v>123000</v>
      </c>
      <c r="F17" s="12">
        <f t="shared" si="2"/>
        <v>984000</v>
      </c>
      <c r="G17" s="54">
        <f t="shared" si="1"/>
        <v>1407120</v>
      </c>
    </row>
    <row r="18" spans="1:7" x14ac:dyDescent="0.25">
      <c r="A18" s="9">
        <v>17</v>
      </c>
      <c r="B18" s="21" t="s">
        <v>49</v>
      </c>
      <c r="C18" s="10" t="s">
        <v>13</v>
      </c>
      <c r="D18" s="10"/>
      <c r="E18" s="11"/>
      <c r="F18" s="12">
        <v>38000</v>
      </c>
      <c r="G18" s="54">
        <f t="shared" si="1"/>
        <v>54340</v>
      </c>
    </row>
    <row r="19" spans="1:7" x14ac:dyDescent="0.25">
      <c r="A19" s="9">
        <v>18</v>
      </c>
      <c r="B19" s="21" t="s">
        <v>22</v>
      </c>
      <c r="C19" s="10" t="s">
        <v>14</v>
      </c>
      <c r="D19" s="10">
        <v>12</v>
      </c>
      <c r="E19" s="11">
        <v>2000</v>
      </c>
      <c r="F19" s="12">
        <f>D19*E19</f>
        <v>24000</v>
      </c>
      <c r="G19" s="54">
        <f t="shared" si="1"/>
        <v>34320</v>
      </c>
    </row>
    <row r="20" spans="1:7" x14ac:dyDescent="0.25">
      <c r="A20" s="9">
        <v>19</v>
      </c>
      <c r="B20" s="21" t="s">
        <v>21</v>
      </c>
      <c r="C20" s="10" t="s">
        <v>14</v>
      </c>
      <c r="D20" s="10">
        <v>12</v>
      </c>
      <c r="E20" s="11">
        <v>1500</v>
      </c>
      <c r="F20" s="12">
        <f t="shared" ref="F20" si="3">D20*E20</f>
        <v>18000</v>
      </c>
      <c r="G20" s="54">
        <f t="shared" si="1"/>
        <v>25740</v>
      </c>
    </row>
    <row r="21" spans="1:7" ht="15.75" customHeight="1" x14ac:dyDescent="0.25">
      <c r="A21" s="9">
        <v>20</v>
      </c>
      <c r="B21" s="40" t="s">
        <v>4</v>
      </c>
      <c r="C21" s="13"/>
      <c r="D21" s="13"/>
      <c r="E21" s="14"/>
      <c r="F21" s="15">
        <f>SUM(F16:F20)</f>
        <v>1617600</v>
      </c>
      <c r="G21" s="15">
        <f>SUM(G16:G20)</f>
        <v>2313168</v>
      </c>
    </row>
    <row r="22" spans="1:7" ht="15.75" x14ac:dyDescent="0.25">
      <c r="A22" s="9">
        <v>21</v>
      </c>
      <c r="B22" s="8" t="s">
        <v>72</v>
      </c>
      <c r="C22" s="8"/>
      <c r="D22" s="8"/>
      <c r="E22" s="16"/>
      <c r="F22" s="12"/>
      <c r="G22" s="54">
        <f t="shared" si="1"/>
        <v>0</v>
      </c>
    </row>
    <row r="23" spans="1:7" x14ac:dyDescent="0.25">
      <c r="A23" s="9">
        <v>22</v>
      </c>
      <c r="B23" s="21" t="s">
        <v>18</v>
      </c>
      <c r="C23" s="10" t="s">
        <v>11</v>
      </c>
      <c r="D23" s="10">
        <v>4.2</v>
      </c>
      <c r="E23" s="11">
        <v>42000</v>
      </c>
      <c r="F23" s="12">
        <f>D23*E23</f>
        <v>176400</v>
      </c>
      <c r="G23" s="54">
        <f t="shared" si="1"/>
        <v>252252</v>
      </c>
    </row>
    <row r="24" spans="1:7" x14ac:dyDescent="0.25">
      <c r="A24" s="9">
        <v>23</v>
      </c>
      <c r="B24" s="21" t="s">
        <v>23</v>
      </c>
      <c r="C24" s="10" t="s">
        <v>11</v>
      </c>
      <c r="D24" s="10">
        <v>4.2</v>
      </c>
      <c r="E24" s="11">
        <v>7000</v>
      </c>
      <c r="F24" s="12">
        <f>D24*E24</f>
        <v>29400</v>
      </c>
      <c r="G24" s="54">
        <f t="shared" si="1"/>
        <v>42042</v>
      </c>
    </row>
    <row r="25" spans="1:7" x14ac:dyDescent="0.25">
      <c r="A25" s="9">
        <v>24</v>
      </c>
      <c r="B25" s="40" t="s">
        <v>4</v>
      </c>
      <c r="C25" s="13"/>
      <c r="D25" s="13"/>
      <c r="E25" s="14"/>
      <c r="F25" s="15">
        <f>SUM(F23:F24)</f>
        <v>205800</v>
      </c>
      <c r="G25" s="15">
        <f>SUM(G23:G24)</f>
        <v>294294</v>
      </c>
    </row>
    <row r="26" spans="1:7" ht="15.75" x14ac:dyDescent="0.25">
      <c r="A26" s="9">
        <v>25</v>
      </c>
      <c r="B26" s="8" t="s">
        <v>29</v>
      </c>
      <c r="C26" s="8"/>
      <c r="D26" s="8"/>
      <c r="E26" s="16"/>
      <c r="F26" s="12"/>
      <c r="G26" s="54">
        <f t="shared" si="1"/>
        <v>0</v>
      </c>
    </row>
    <row r="27" spans="1:7" x14ac:dyDescent="0.25">
      <c r="A27" s="9">
        <v>26</v>
      </c>
      <c r="B27" s="21" t="s">
        <v>48</v>
      </c>
      <c r="C27" s="10" t="s">
        <v>12</v>
      </c>
      <c r="D27" s="10">
        <v>260</v>
      </c>
      <c r="E27" s="11">
        <v>380</v>
      </c>
      <c r="F27" s="12">
        <f>D27*E27</f>
        <v>98800</v>
      </c>
      <c r="G27" s="54">
        <f t="shared" si="1"/>
        <v>141284</v>
      </c>
    </row>
    <row r="28" spans="1:7" x14ac:dyDescent="0.25">
      <c r="A28" s="9">
        <v>27</v>
      </c>
      <c r="B28" s="21" t="s">
        <v>20</v>
      </c>
      <c r="C28" s="10" t="s">
        <v>19</v>
      </c>
      <c r="D28" s="10">
        <v>4.5</v>
      </c>
      <c r="E28" s="11">
        <v>6500</v>
      </c>
      <c r="F28" s="12">
        <f>D28*E28</f>
        <v>29250</v>
      </c>
      <c r="G28" s="54">
        <f t="shared" si="1"/>
        <v>41827.5</v>
      </c>
    </row>
    <row r="29" spans="1:7" x14ac:dyDescent="0.25">
      <c r="A29" s="9">
        <v>28</v>
      </c>
      <c r="B29" s="21" t="s">
        <v>17</v>
      </c>
      <c r="C29" s="10"/>
      <c r="D29" s="10"/>
      <c r="E29" s="11"/>
      <c r="F29" s="12">
        <v>20000</v>
      </c>
      <c r="G29" s="54">
        <f t="shared" si="1"/>
        <v>28600</v>
      </c>
    </row>
    <row r="30" spans="1:7" x14ac:dyDescent="0.25">
      <c r="A30" s="9">
        <v>29</v>
      </c>
      <c r="B30" s="21" t="s">
        <v>47</v>
      </c>
      <c r="C30" s="10" t="s">
        <v>12</v>
      </c>
      <c r="D30" s="10">
        <v>260</v>
      </c>
      <c r="E30" s="11">
        <v>250</v>
      </c>
      <c r="F30" s="12">
        <f>D30*E30</f>
        <v>65000</v>
      </c>
      <c r="G30" s="54">
        <f t="shared" si="1"/>
        <v>92950</v>
      </c>
    </row>
    <row r="31" spans="1:7" x14ac:dyDescent="0.25">
      <c r="A31" s="9">
        <v>30</v>
      </c>
      <c r="B31" s="21" t="s">
        <v>46</v>
      </c>
      <c r="C31" s="10" t="s">
        <v>13</v>
      </c>
      <c r="D31" s="10"/>
      <c r="E31" s="11"/>
      <c r="F31" s="12">
        <v>30000</v>
      </c>
      <c r="G31" s="54">
        <f t="shared" si="1"/>
        <v>42900</v>
      </c>
    </row>
    <row r="32" spans="1:7" ht="16.5" customHeight="1" x14ac:dyDescent="0.25">
      <c r="A32" s="9">
        <v>31</v>
      </c>
      <c r="B32" s="40" t="s">
        <v>4</v>
      </c>
      <c r="C32" s="13"/>
      <c r="D32" s="13"/>
      <c r="E32" s="14"/>
      <c r="F32" s="15">
        <f>SUM(F27:F31)</f>
        <v>243050</v>
      </c>
      <c r="G32" s="15">
        <f>SUM(G27:G31)</f>
        <v>347561.5</v>
      </c>
    </row>
    <row r="33" spans="1:7" ht="15.75" x14ac:dyDescent="0.25">
      <c r="A33" s="9">
        <v>32</v>
      </c>
      <c r="B33" s="8" t="s">
        <v>78</v>
      </c>
      <c r="C33" s="8"/>
      <c r="D33" s="8"/>
      <c r="E33" s="16"/>
      <c r="F33" s="12"/>
      <c r="G33" s="54">
        <f t="shared" si="1"/>
        <v>0</v>
      </c>
    </row>
    <row r="34" spans="1:7" x14ac:dyDescent="0.25">
      <c r="A34" s="9">
        <v>33</v>
      </c>
      <c r="B34" s="21" t="s">
        <v>50</v>
      </c>
      <c r="C34" s="10" t="s">
        <v>14</v>
      </c>
      <c r="D34" s="10">
        <v>14</v>
      </c>
      <c r="E34" s="11">
        <v>5000</v>
      </c>
      <c r="F34" s="12">
        <f t="shared" ref="F34:F38" si="4">D34*E34</f>
        <v>70000</v>
      </c>
      <c r="G34" s="54">
        <f t="shared" si="1"/>
        <v>100100</v>
      </c>
    </row>
    <row r="35" spans="1:7" x14ac:dyDescent="0.25">
      <c r="A35" s="9">
        <v>34</v>
      </c>
      <c r="B35" s="21" t="s">
        <v>76</v>
      </c>
      <c r="C35" s="10" t="s">
        <v>14</v>
      </c>
      <c r="D35" s="10">
        <v>3</v>
      </c>
      <c r="E35" s="11">
        <v>8000</v>
      </c>
      <c r="F35" s="12">
        <f t="shared" ref="F35" si="5">D35*E35</f>
        <v>24000</v>
      </c>
      <c r="G35" s="54">
        <f t="shared" si="1"/>
        <v>34320</v>
      </c>
    </row>
    <row r="36" spans="1:7" x14ac:dyDescent="0.25">
      <c r="A36" s="9">
        <v>35</v>
      </c>
      <c r="B36" s="21" t="s">
        <v>66</v>
      </c>
      <c r="C36" s="10" t="s">
        <v>14</v>
      </c>
      <c r="D36" s="10">
        <v>2</v>
      </c>
      <c r="E36" s="11">
        <v>15000</v>
      </c>
      <c r="F36" s="12">
        <f t="shared" si="4"/>
        <v>30000</v>
      </c>
      <c r="G36" s="54">
        <f t="shared" si="1"/>
        <v>42900</v>
      </c>
    </row>
    <row r="37" spans="1:7" x14ac:dyDescent="0.25">
      <c r="A37" s="9">
        <v>36</v>
      </c>
      <c r="B37" s="21" t="s">
        <v>77</v>
      </c>
      <c r="C37" s="10" t="s">
        <v>14</v>
      </c>
      <c r="D37" s="10">
        <v>1</v>
      </c>
      <c r="E37" s="11">
        <v>23000</v>
      </c>
      <c r="F37" s="12">
        <f t="shared" ref="F37" si="6">D37*E37</f>
        <v>23000</v>
      </c>
      <c r="G37" s="54">
        <f t="shared" si="1"/>
        <v>32890</v>
      </c>
    </row>
    <row r="38" spans="1:7" x14ac:dyDescent="0.25">
      <c r="A38" s="9">
        <v>37</v>
      </c>
      <c r="B38" s="21" t="s">
        <v>33</v>
      </c>
      <c r="C38" s="10" t="s">
        <v>14</v>
      </c>
      <c r="D38" s="10">
        <v>20</v>
      </c>
      <c r="E38" s="11">
        <v>1000</v>
      </c>
      <c r="F38" s="12">
        <f t="shared" si="4"/>
        <v>20000</v>
      </c>
      <c r="G38" s="54">
        <f t="shared" si="1"/>
        <v>28600</v>
      </c>
    </row>
    <row r="39" spans="1:7" x14ac:dyDescent="0.25">
      <c r="A39" s="9">
        <v>38</v>
      </c>
      <c r="B39" s="24" t="s">
        <v>4</v>
      </c>
      <c r="C39" s="13"/>
      <c r="D39" s="13"/>
      <c r="E39" s="14"/>
      <c r="F39" s="15">
        <f>SUM(F34:F38)</f>
        <v>167000</v>
      </c>
      <c r="G39" s="15">
        <f>SUM(G34:G38)</f>
        <v>238810</v>
      </c>
    </row>
    <row r="40" spans="1:7" ht="15.75" x14ac:dyDescent="0.25">
      <c r="A40" s="9">
        <v>39</v>
      </c>
      <c r="B40" s="8" t="s">
        <v>30</v>
      </c>
      <c r="C40" s="8"/>
      <c r="D40" s="8"/>
      <c r="E40" s="16"/>
      <c r="F40" s="12"/>
      <c r="G40" s="54">
        <f t="shared" si="1"/>
        <v>0</v>
      </c>
    </row>
    <row r="41" spans="1:7" x14ac:dyDescent="0.25">
      <c r="A41" s="9">
        <v>40</v>
      </c>
      <c r="B41" s="21" t="s">
        <v>16</v>
      </c>
      <c r="C41" s="10" t="s">
        <v>12</v>
      </c>
      <c r="D41" s="10">
        <v>235</v>
      </c>
      <c r="E41" s="11">
        <v>1100</v>
      </c>
      <c r="F41" s="12">
        <f>D41*E41</f>
        <v>258500</v>
      </c>
      <c r="G41" s="54">
        <f t="shared" si="1"/>
        <v>369655</v>
      </c>
    </row>
    <row r="42" spans="1:7" x14ac:dyDescent="0.25">
      <c r="A42" s="9">
        <v>41</v>
      </c>
      <c r="B42" s="21" t="s">
        <v>24</v>
      </c>
      <c r="C42" s="10" t="s">
        <v>12</v>
      </c>
      <c r="D42" s="10">
        <v>235</v>
      </c>
      <c r="E42" s="11">
        <v>120</v>
      </c>
      <c r="F42" s="12">
        <f>D42*E42</f>
        <v>28200</v>
      </c>
      <c r="G42" s="54">
        <f t="shared" si="1"/>
        <v>40326</v>
      </c>
    </row>
    <row r="43" spans="1:7" x14ac:dyDescent="0.25">
      <c r="A43" s="9">
        <v>42</v>
      </c>
      <c r="B43" s="40" t="s">
        <v>4</v>
      </c>
      <c r="C43" s="13"/>
      <c r="D43" s="13"/>
      <c r="E43" s="14"/>
      <c r="F43" s="15">
        <f>SUM(F41:F42)</f>
        <v>286700</v>
      </c>
      <c r="G43" s="15">
        <f>SUM(G41:G42)</f>
        <v>409981</v>
      </c>
    </row>
    <row r="44" spans="1:7" ht="26.25" customHeight="1" x14ac:dyDescent="0.25">
      <c r="A44" s="9">
        <v>43</v>
      </c>
      <c r="B44" s="8" t="s">
        <v>82</v>
      </c>
      <c r="C44" s="8"/>
      <c r="D44" s="8"/>
      <c r="E44" s="16"/>
      <c r="F44" s="12"/>
      <c r="G44" s="54">
        <f t="shared" si="1"/>
        <v>0</v>
      </c>
    </row>
    <row r="45" spans="1:7" x14ac:dyDescent="0.25">
      <c r="A45" s="9">
        <v>44</v>
      </c>
      <c r="B45" s="17" t="s">
        <v>34</v>
      </c>
      <c r="C45" s="10"/>
      <c r="D45" s="10"/>
      <c r="E45" s="11"/>
      <c r="F45" s="12"/>
      <c r="G45" s="54">
        <f t="shared" si="1"/>
        <v>0</v>
      </c>
    </row>
    <row r="46" spans="1:7" ht="30" x14ac:dyDescent="0.25">
      <c r="A46" s="9">
        <v>45</v>
      </c>
      <c r="B46" s="44" t="s">
        <v>84</v>
      </c>
      <c r="C46" s="45" t="s">
        <v>12</v>
      </c>
      <c r="D46" s="45">
        <v>49.5</v>
      </c>
      <c r="E46" s="46">
        <v>400</v>
      </c>
      <c r="F46" s="47">
        <f t="shared" ref="F46:F47" si="7">D46*E46</f>
        <v>19800</v>
      </c>
      <c r="G46" s="54">
        <f t="shared" si="1"/>
        <v>28314</v>
      </c>
    </row>
    <row r="47" spans="1:7" ht="15.75" customHeight="1" x14ac:dyDescent="0.25">
      <c r="A47" s="9">
        <v>46</v>
      </c>
      <c r="B47" s="44" t="s">
        <v>67</v>
      </c>
      <c r="C47" s="45" t="s">
        <v>12</v>
      </c>
      <c r="D47" s="45">
        <v>49.5</v>
      </c>
      <c r="E47" s="46">
        <v>550</v>
      </c>
      <c r="F47" s="47">
        <f t="shared" si="7"/>
        <v>27225</v>
      </c>
      <c r="G47" s="54">
        <f t="shared" si="1"/>
        <v>38931.75</v>
      </c>
    </row>
    <row r="48" spans="1:7" x14ac:dyDescent="0.25">
      <c r="A48" s="9">
        <v>47</v>
      </c>
      <c r="B48" s="44" t="s">
        <v>69</v>
      </c>
      <c r="C48" s="45"/>
      <c r="D48" s="45"/>
      <c r="E48" s="46"/>
      <c r="F48" s="47">
        <v>20000</v>
      </c>
      <c r="G48" s="54">
        <f t="shared" si="1"/>
        <v>28600</v>
      </c>
    </row>
    <row r="49" spans="1:7" ht="30" x14ac:dyDescent="0.25">
      <c r="A49" s="9">
        <v>48</v>
      </c>
      <c r="B49" s="44" t="s">
        <v>85</v>
      </c>
      <c r="C49" s="45" t="s">
        <v>12</v>
      </c>
      <c r="D49" s="45">
        <v>110.1</v>
      </c>
      <c r="E49" s="46">
        <v>350</v>
      </c>
      <c r="F49" s="47">
        <f>D49*E49</f>
        <v>38535</v>
      </c>
      <c r="G49" s="54">
        <f t="shared" si="1"/>
        <v>55105.049999999996</v>
      </c>
    </row>
    <row r="50" spans="1:7" x14ac:dyDescent="0.25">
      <c r="A50" s="9">
        <v>49</v>
      </c>
      <c r="B50" s="44" t="s">
        <v>68</v>
      </c>
      <c r="C50" s="45" t="s">
        <v>12</v>
      </c>
      <c r="D50" s="45">
        <v>110.1</v>
      </c>
      <c r="E50" s="46">
        <v>100</v>
      </c>
      <c r="F50" s="47">
        <f>D50*E50</f>
        <v>11010</v>
      </c>
      <c r="G50" s="54">
        <f t="shared" si="1"/>
        <v>15744.3</v>
      </c>
    </row>
    <row r="51" spans="1:7" x14ac:dyDescent="0.25">
      <c r="A51" s="9">
        <v>50</v>
      </c>
      <c r="B51" s="44" t="s">
        <v>83</v>
      </c>
      <c r="C51" s="45" t="s">
        <v>12</v>
      </c>
      <c r="D51" s="45">
        <v>7</v>
      </c>
      <c r="E51" s="46">
        <v>250</v>
      </c>
      <c r="F51" s="47">
        <f t="shared" ref="F51:F52" si="8">D51*E51</f>
        <v>1750</v>
      </c>
      <c r="G51" s="54">
        <f t="shared" si="1"/>
        <v>2502.5</v>
      </c>
    </row>
    <row r="52" spans="1:7" x14ac:dyDescent="0.25">
      <c r="A52" s="9">
        <v>51</v>
      </c>
      <c r="B52" s="44" t="s">
        <v>54</v>
      </c>
      <c r="C52" s="45" t="s">
        <v>12</v>
      </c>
      <c r="D52" s="45">
        <v>7</v>
      </c>
      <c r="E52" s="46">
        <v>100</v>
      </c>
      <c r="F52" s="47">
        <f t="shared" si="8"/>
        <v>700</v>
      </c>
      <c r="G52" s="54">
        <f t="shared" si="1"/>
        <v>1001</v>
      </c>
    </row>
    <row r="53" spans="1:7" x14ac:dyDescent="0.25">
      <c r="A53" s="9">
        <v>52</v>
      </c>
      <c r="B53" s="17" t="s">
        <v>79</v>
      </c>
      <c r="C53" s="10"/>
      <c r="D53" s="10"/>
      <c r="E53" s="11"/>
      <c r="F53" s="12"/>
      <c r="G53" s="54">
        <f t="shared" si="1"/>
        <v>0</v>
      </c>
    </row>
    <row r="54" spans="1:7" ht="18.75" customHeight="1" x14ac:dyDescent="0.25">
      <c r="A54" s="9">
        <v>53</v>
      </c>
      <c r="B54" s="44" t="s">
        <v>86</v>
      </c>
      <c r="C54" s="45" t="s">
        <v>12</v>
      </c>
      <c r="D54" s="45">
        <v>218</v>
      </c>
      <c r="E54" s="46">
        <v>180</v>
      </c>
      <c r="F54" s="47">
        <f t="shared" ref="F54" si="9">D54*E54</f>
        <v>39240</v>
      </c>
      <c r="G54" s="54">
        <f t="shared" si="1"/>
        <v>56113.2</v>
      </c>
    </row>
    <row r="55" spans="1:7" x14ac:dyDescent="0.25">
      <c r="A55" s="9">
        <v>54</v>
      </c>
      <c r="B55" s="44" t="s">
        <v>80</v>
      </c>
      <c r="C55" s="45" t="s">
        <v>13</v>
      </c>
      <c r="D55" s="45"/>
      <c r="E55" s="46"/>
      <c r="F55" s="47">
        <v>18000</v>
      </c>
      <c r="G55" s="54">
        <f t="shared" si="1"/>
        <v>25740</v>
      </c>
    </row>
    <row r="56" spans="1:7" x14ac:dyDescent="0.25">
      <c r="A56" s="9">
        <v>55</v>
      </c>
      <c r="B56" s="44" t="s">
        <v>81</v>
      </c>
      <c r="C56" s="45" t="s">
        <v>12</v>
      </c>
      <c r="D56" s="45">
        <v>218</v>
      </c>
      <c r="E56" s="46">
        <v>150</v>
      </c>
      <c r="F56" s="47">
        <f>D56*E56</f>
        <v>32700</v>
      </c>
      <c r="G56" s="54">
        <f t="shared" si="1"/>
        <v>46761</v>
      </c>
    </row>
    <row r="57" spans="1:7" x14ac:dyDescent="0.25">
      <c r="A57" s="9">
        <v>56</v>
      </c>
      <c r="B57" s="40" t="s">
        <v>4</v>
      </c>
      <c r="C57" s="24"/>
      <c r="D57" s="24"/>
      <c r="E57" s="25"/>
      <c r="F57" s="26">
        <f>SUM(F46:F56)</f>
        <v>208960</v>
      </c>
      <c r="G57" s="54">
        <f t="shared" si="1"/>
        <v>298812.79999999999</v>
      </c>
    </row>
    <row r="58" spans="1:7" ht="15.75" x14ac:dyDescent="0.25">
      <c r="A58" s="9">
        <v>57</v>
      </c>
      <c r="B58" s="76" t="s">
        <v>15</v>
      </c>
      <c r="C58" s="77"/>
      <c r="D58" s="77"/>
      <c r="E58" s="78"/>
      <c r="F58" s="28">
        <f>SUM(F10:F57)/2</f>
        <v>3168330</v>
      </c>
      <c r="G58" s="54">
        <f t="shared" si="1"/>
        <v>4530711.8999999994</v>
      </c>
    </row>
    <row r="59" spans="1:7" ht="15.75" x14ac:dyDescent="0.25">
      <c r="A59" s="9">
        <v>58</v>
      </c>
      <c r="B59" s="79" t="s">
        <v>37</v>
      </c>
      <c r="C59" s="80"/>
      <c r="D59" s="80"/>
      <c r="E59" s="81"/>
      <c r="F59" s="29">
        <f>0.05*F58</f>
        <v>158416.5</v>
      </c>
      <c r="G59" s="54">
        <f t="shared" si="1"/>
        <v>226535.595</v>
      </c>
    </row>
    <row r="60" spans="1:7" ht="21" x14ac:dyDescent="0.25">
      <c r="A60" s="9">
        <v>59</v>
      </c>
      <c r="B60" s="82" t="s">
        <v>26</v>
      </c>
      <c r="C60" s="83"/>
      <c r="D60" s="83"/>
      <c r="E60" s="84"/>
      <c r="F60" s="30">
        <f>F58+F59</f>
        <v>3326746.5</v>
      </c>
      <c r="G60" s="30">
        <f>G58+G59</f>
        <v>4757247.4949999992</v>
      </c>
    </row>
    <row r="61" spans="1:7" ht="15.75" x14ac:dyDescent="0.25">
      <c r="A61" s="9">
        <v>60</v>
      </c>
      <c r="B61" s="31" t="s">
        <v>31</v>
      </c>
      <c r="C61" s="6"/>
      <c r="D61" s="6"/>
      <c r="E61" s="27"/>
      <c r="F61" s="23"/>
      <c r="G61" s="54">
        <f t="shared" si="1"/>
        <v>0</v>
      </c>
    </row>
    <row r="62" spans="1:7" ht="15.75" x14ac:dyDescent="0.25">
      <c r="A62" s="9">
        <v>61</v>
      </c>
      <c r="B62" s="32" t="s">
        <v>35</v>
      </c>
      <c r="C62" s="33"/>
      <c r="D62" s="34"/>
      <c r="E62" s="22"/>
      <c r="F62" s="23">
        <v>120000</v>
      </c>
      <c r="G62" s="54">
        <f t="shared" si="1"/>
        <v>171600</v>
      </c>
    </row>
    <row r="63" spans="1:7" ht="15.75" x14ac:dyDescent="0.25">
      <c r="A63" s="9">
        <v>62</v>
      </c>
      <c r="B63" s="32" t="s">
        <v>27</v>
      </c>
      <c r="C63" s="33"/>
      <c r="D63" s="34"/>
      <c r="E63" s="22"/>
      <c r="F63" s="23">
        <v>80000</v>
      </c>
      <c r="G63" s="54">
        <f t="shared" si="1"/>
        <v>114400</v>
      </c>
    </row>
    <row r="64" spans="1:7" ht="31.5" x14ac:dyDescent="0.25">
      <c r="A64" s="9">
        <v>63</v>
      </c>
      <c r="B64" s="35" t="s">
        <v>51</v>
      </c>
      <c r="C64" s="33"/>
      <c r="D64" s="34"/>
      <c r="E64" s="22"/>
      <c r="F64" s="12">
        <v>70000</v>
      </c>
      <c r="G64" s="54">
        <f t="shared" si="1"/>
        <v>100100</v>
      </c>
    </row>
    <row r="65" spans="1:8" ht="15.75" x14ac:dyDescent="0.25">
      <c r="A65" s="9">
        <v>64</v>
      </c>
      <c r="B65" s="35" t="s">
        <v>41</v>
      </c>
      <c r="C65" s="33"/>
      <c r="D65" s="34"/>
      <c r="E65" s="22"/>
      <c r="F65" s="12">
        <v>30000</v>
      </c>
      <c r="G65" s="54">
        <f t="shared" si="1"/>
        <v>42900</v>
      </c>
    </row>
    <row r="66" spans="1:8" ht="15.75" x14ac:dyDescent="0.25">
      <c r="A66" s="9">
        <v>65</v>
      </c>
      <c r="B66" s="35" t="s">
        <v>91</v>
      </c>
      <c r="C66" s="33"/>
      <c r="D66" s="34"/>
      <c r="E66" s="22"/>
      <c r="F66" s="12">
        <v>70000</v>
      </c>
      <c r="G66" s="54">
        <f t="shared" si="1"/>
        <v>100100</v>
      </c>
    </row>
    <row r="67" spans="1:8" ht="15.75" x14ac:dyDescent="0.25">
      <c r="A67" s="9">
        <v>66</v>
      </c>
      <c r="B67" s="35" t="s">
        <v>61</v>
      </c>
      <c r="C67" s="33"/>
      <c r="D67" s="34"/>
      <c r="E67" s="22"/>
      <c r="F67" s="12">
        <v>30000</v>
      </c>
      <c r="G67" s="54">
        <f t="shared" si="1"/>
        <v>42900</v>
      </c>
    </row>
    <row r="68" spans="1:8" ht="15.75" x14ac:dyDescent="0.25">
      <c r="A68" s="9">
        <v>67</v>
      </c>
      <c r="B68" s="35" t="s">
        <v>42</v>
      </c>
      <c r="C68" s="33"/>
      <c r="D68" s="34"/>
      <c r="E68" s="22"/>
      <c r="F68" s="23">
        <v>60000</v>
      </c>
      <c r="G68" s="54">
        <f t="shared" si="1"/>
        <v>85800</v>
      </c>
    </row>
    <row r="69" spans="1:8" ht="15.75" x14ac:dyDescent="0.25">
      <c r="A69" s="9">
        <v>68</v>
      </c>
      <c r="B69" s="35" t="s">
        <v>43</v>
      </c>
      <c r="C69" s="33"/>
      <c r="D69" s="34"/>
      <c r="E69" s="22"/>
      <c r="F69" s="23">
        <v>40000</v>
      </c>
      <c r="G69" s="54">
        <f t="shared" si="1"/>
        <v>57200</v>
      </c>
    </row>
    <row r="70" spans="1:8" ht="15.75" x14ac:dyDescent="0.25">
      <c r="A70" s="9">
        <v>69</v>
      </c>
      <c r="B70" s="36" t="s">
        <v>4</v>
      </c>
      <c r="C70" s="21"/>
      <c r="D70" s="21"/>
      <c r="E70" s="22"/>
      <c r="F70" s="37">
        <f>SUM(F62:F69)</f>
        <v>500000</v>
      </c>
      <c r="G70" s="37">
        <f>SUM(G62:G69)</f>
        <v>715000</v>
      </c>
      <c r="H70" s="54"/>
    </row>
    <row r="71" spans="1:8" ht="15.75" x14ac:dyDescent="0.25">
      <c r="A71" s="9">
        <v>70</v>
      </c>
      <c r="B71" s="38" t="s">
        <v>70</v>
      </c>
      <c r="C71" s="65"/>
      <c r="D71" s="66"/>
      <c r="E71" s="67"/>
      <c r="F71" s="29">
        <v>150000</v>
      </c>
      <c r="G71" s="37">
        <f t="shared" si="1"/>
        <v>214500</v>
      </c>
      <c r="H71" s="54"/>
    </row>
    <row r="72" spans="1:8" ht="15.75" x14ac:dyDescent="0.25">
      <c r="A72" s="9">
        <v>71</v>
      </c>
      <c r="B72" s="38" t="s">
        <v>90</v>
      </c>
      <c r="C72" s="18" t="s">
        <v>25</v>
      </c>
      <c r="D72" s="18">
        <v>120</v>
      </c>
      <c r="E72" s="19">
        <v>2000</v>
      </c>
      <c r="F72" s="29">
        <f>D72*E72</f>
        <v>240000</v>
      </c>
      <c r="G72" s="37">
        <f t="shared" si="1"/>
        <v>343200</v>
      </c>
    </row>
    <row r="73" spans="1:8" ht="15.75" x14ac:dyDescent="0.25">
      <c r="A73" s="9">
        <v>72</v>
      </c>
      <c r="B73" s="38" t="s">
        <v>44</v>
      </c>
      <c r="C73" s="65"/>
      <c r="D73" s="66"/>
      <c r="E73" s="67"/>
      <c r="F73" s="29">
        <f>SUM(F74:F79)</f>
        <v>139000</v>
      </c>
      <c r="G73" s="29">
        <f>SUM(G74:G79)</f>
        <v>198770</v>
      </c>
    </row>
    <row r="74" spans="1:8" x14ac:dyDescent="0.25">
      <c r="A74" s="9">
        <v>73</v>
      </c>
      <c r="B74" s="21" t="s">
        <v>62</v>
      </c>
      <c r="C74" s="10" t="s">
        <v>14</v>
      </c>
      <c r="D74" s="10">
        <v>21</v>
      </c>
      <c r="E74" s="22">
        <v>2000</v>
      </c>
      <c r="F74" s="23">
        <f>D74*E74</f>
        <v>42000</v>
      </c>
      <c r="G74" s="54">
        <f t="shared" si="1"/>
        <v>60060</v>
      </c>
    </row>
    <row r="75" spans="1:8" x14ac:dyDescent="0.25">
      <c r="A75" s="9">
        <v>74</v>
      </c>
      <c r="B75" s="21" t="s">
        <v>52</v>
      </c>
      <c r="C75" s="10" t="s">
        <v>14</v>
      </c>
      <c r="D75" s="10">
        <v>7</v>
      </c>
      <c r="E75" s="22">
        <v>4000</v>
      </c>
      <c r="F75" s="23">
        <f t="shared" ref="F75:F79" si="10">D75*E75</f>
        <v>28000</v>
      </c>
      <c r="G75" s="54">
        <f t="shared" ref="G75:G82" si="11">F75*1.43</f>
        <v>40040</v>
      </c>
    </row>
    <row r="76" spans="1:8" x14ac:dyDescent="0.25">
      <c r="A76" s="9">
        <v>75</v>
      </c>
      <c r="B76" s="42" t="s">
        <v>53</v>
      </c>
      <c r="C76" s="10" t="s">
        <v>14</v>
      </c>
      <c r="D76" s="10">
        <v>1</v>
      </c>
      <c r="E76" s="22">
        <v>6000</v>
      </c>
      <c r="F76" s="23">
        <f t="shared" si="10"/>
        <v>6000</v>
      </c>
      <c r="G76" s="54">
        <f t="shared" si="11"/>
        <v>8580</v>
      </c>
    </row>
    <row r="77" spans="1:8" x14ac:dyDescent="0.25">
      <c r="A77" s="9">
        <v>76</v>
      </c>
      <c r="B77" s="42" t="s">
        <v>87</v>
      </c>
      <c r="C77" s="10" t="s">
        <v>14</v>
      </c>
      <c r="D77" s="10">
        <v>2</v>
      </c>
      <c r="E77" s="22">
        <v>15000</v>
      </c>
      <c r="F77" s="23">
        <f t="shared" si="10"/>
        <v>30000</v>
      </c>
      <c r="G77" s="54">
        <f t="shared" si="11"/>
        <v>42900</v>
      </c>
    </row>
    <row r="78" spans="1:8" x14ac:dyDescent="0.25">
      <c r="A78" s="9">
        <v>77</v>
      </c>
      <c r="B78" s="42" t="s">
        <v>88</v>
      </c>
      <c r="C78" s="10" t="s">
        <v>14</v>
      </c>
      <c r="D78" s="10">
        <v>5</v>
      </c>
      <c r="E78" s="22">
        <v>5000</v>
      </c>
      <c r="F78" s="23">
        <f t="shared" si="10"/>
        <v>25000</v>
      </c>
      <c r="G78" s="54">
        <f t="shared" si="11"/>
        <v>35750</v>
      </c>
    </row>
    <row r="79" spans="1:8" x14ac:dyDescent="0.25">
      <c r="A79" s="9">
        <v>78</v>
      </c>
      <c r="B79" s="42" t="s">
        <v>89</v>
      </c>
      <c r="C79" s="10" t="s">
        <v>14</v>
      </c>
      <c r="D79" s="10">
        <v>1</v>
      </c>
      <c r="E79" s="22">
        <v>8000</v>
      </c>
      <c r="F79" s="23">
        <f t="shared" si="10"/>
        <v>8000</v>
      </c>
      <c r="G79" s="54">
        <f t="shared" si="11"/>
        <v>11440</v>
      </c>
    </row>
    <row r="80" spans="1:8" ht="15.75" x14ac:dyDescent="0.25">
      <c r="A80" s="9">
        <v>79</v>
      </c>
      <c r="B80" s="38" t="s">
        <v>45</v>
      </c>
      <c r="C80" s="65"/>
      <c r="D80" s="66"/>
      <c r="E80" s="67"/>
      <c r="F80" s="29">
        <v>200000</v>
      </c>
      <c r="G80" s="54">
        <f t="shared" si="11"/>
        <v>286000</v>
      </c>
    </row>
    <row r="81" spans="1:7" ht="23.25" x14ac:dyDescent="0.25">
      <c r="A81" s="9">
        <v>80</v>
      </c>
      <c r="B81" s="73" t="s">
        <v>5</v>
      </c>
      <c r="C81" s="74"/>
      <c r="D81" s="74"/>
      <c r="E81" s="75"/>
      <c r="F81" s="7">
        <f>F60+F70+F71+F72+F80+F73</f>
        <v>4555746.5</v>
      </c>
      <c r="G81" s="7">
        <f>G60+G70+G71+G72+G80+G73</f>
        <v>6514717.4949999992</v>
      </c>
    </row>
    <row r="82" spans="1:7" x14ac:dyDescent="0.25">
      <c r="A82" s="9">
        <v>81</v>
      </c>
      <c r="B82" s="39" t="s">
        <v>32</v>
      </c>
      <c r="C82" s="43" t="s">
        <v>92</v>
      </c>
      <c r="D82" s="68" t="s">
        <v>36</v>
      </c>
      <c r="E82" s="69"/>
      <c r="F82" s="41">
        <f>F81/F5</f>
        <v>24908.400765445596</v>
      </c>
      <c r="G82" s="54">
        <f t="shared" si="11"/>
        <v>35619.013094587201</v>
      </c>
    </row>
  </sheetData>
  <mergeCells count="16">
    <mergeCell ref="C80:E80"/>
    <mergeCell ref="C71:E71"/>
    <mergeCell ref="C73:E73"/>
    <mergeCell ref="D82:E82"/>
    <mergeCell ref="C4:F4"/>
    <mergeCell ref="B81:E81"/>
    <mergeCell ref="B58:E58"/>
    <mergeCell ref="B59:E59"/>
    <mergeCell ref="B60:E60"/>
    <mergeCell ref="B6:B7"/>
    <mergeCell ref="C7:F7"/>
    <mergeCell ref="A1:B1"/>
    <mergeCell ref="C1:F1"/>
    <mergeCell ref="C2:F2"/>
    <mergeCell ref="C3:F3"/>
    <mergeCell ref="C5:D5"/>
  </mergeCells>
  <pageMargins left="0.7" right="0.7" top="0.75" bottom="0.75" header="0.3" footer="0.3"/>
  <pageSetup paperSize="9"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F25" sqref="F25"/>
    </sheetView>
  </sheetViews>
  <sheetFormatPr defaultRowHeight="15" x14ac:dyDescent="0.25"/>
  <cols>
    <col min="1" max="1" width="9.85546875" customWidth="1"/>
    <col min="2" max="2" width="64.140625" customWidth="1"/>
    <col min="3" max="3" width="7.7109375" customWidth="1"/>
    <col min="4" max="4" width="7.85546875" customWidth="1"/>
    <col min="5" max="5" width="14.42578125" customWidth="1"/>
    <col min="6" max="6" width="17.85546875" customWidth="1"/>
    <col min="14" max="14" width="17.5703125" customWidth="1"/>
  </cols>
  <sheetData>
    <row r="1" spans="1:14" ht="15.75" x14ac:dyDescent="0.25">
      <c r="A1" s="87" t="s">
        <v>94</v>
      </c>
      <c r="B1" s="87"/>
      <c r="C1" s="87"/>
      <c r="D1" s="87"/>
      <c r="E1" s="87"/>
      <c r="F1" s="87"/>
    </row>
    <row r="2" spans="1:14" ht="15.75" x14ac:dyDescent="0.25">
      <c r="A2" s="55" t="s">
        <v>95</v>
      </c>
      <c r="B2" s="55" t="s">
        <v>96</v>
      </c>
      <c r="C2" s="55" t="s">
        <v>97</v>
      </c>
      <c r="D2" s="55" t="s">
        <v>98</v>
      </c>
      <c r="E2" s="55" t="s">
        <v>99</v>
      </c>
      <c r="F2" s="55" t="s">
        <v>100</v>
      </c>
    </row>
    <row r="3" spans="1:14" ht="15.75" x14ac:dyDescent="0.25">
      <c r="A3" s="94" t="s">
        <v>103</v>
      </c>
      <c r="B3" s="95"/>
      <c r="C3" s="95"/>
      <c r="D3" s="96"/>
      <c r="E3" s="59"/>
      <c r="F3" s="60"/>
    </row>
    <row r="4" spans="1:14" ht="15.75" x14ac:dyDescent="0.25">
      <c r="A4" s="56">
        <v>1</v>
      </c>
      <c r="B4" s="57" t="s">
        <v>88</v>
      </c>
      <c r="C4" s="58" t="s">
        <v>101</v>
      </c>
      <c r="D4" s="58">
        <v>5</v>
      </c>
      <c r="E4" s="59">
        <v>5000</v>
      </c>
      <c r="F4" s="60">
        <f t="shared" ref="F4:F25" si="0">E4*D4</f>
        <v>25000</v>
      </c>
    </row>
    <row r="5" spans="1:14" ht="15.75" x14ac:dyDescent="0.25">
      <c r="A5" s="56">
        <v>2</v>
      </c>
      <c r="B5" s="57" t="s">
        <v>104</v>
      </c>
      <c r="C5" s="58" t="s">
        <v>101</v>
      </c>
      <c r="D5" s="58">
        <v>2</v>
      </c>
      <c r="E5" s="59">
        <v>23000</v>
      </c>
      <c r="F5" s="60">
        <f t="shared" si="0"/>
        <v>46000</v>
      </c>
    </row>
    <row r="6" spans="1:14" ht="15.75" x14ac:dyDescent="0.25">
      <c r="A6" s="56">
        <v>3</v>
      </c>
      <c r="B6" s="57" t="s">
        <v>105</v>
      </c>
      <c r="C6" s="58" t="s">
        <v>101</v>
      </c>
      <c r="D6" s="58">
        <v>7</v>
      </c>
      <c r="E6" s="59">
        <v>5500</v>
      </c>
      <c r="F6" s="60">
        <f t="shared" si="0"/>
        <v>38500</v>
      </c>
      <c r="K6" s="92">
        <f>F26</f>
        <v>482500</v>
      </c>
      <c r="L6" s="93"/>
      <c r="M6" s="93"/>
      <c r="N6" s="93"/>
    </row>
    <row r="7" spans="1:14" ht="15.75" x14ac:dyDescent="0.25">
      <c r="A7" s="56">
        <v>4</v>
      </c>
      <c r="B7" s="57" t="s">
        <v>89</v>
      </c>
      <c r="C7" s="58" t="s">
        <v>101</v>
      </c>
      <c r="D7" s="58">
        <v>1</v>
      </c>
      <c r="E7" s="59">
        <v>15000</v>
      </c>
      <c r="F7" s="60">
        <f t="shared" si="0"/>
        <v>15000</v>
      </c>
      <c r="K7" s="93"/>
      <c r="L7" s="93"/>
      <c r="M7" s="93"/>
      <c r="N7" s="93"/>
    </row>
    <row r="8" spans="1:14" ht="15.75" x14ac:dyDescent="0.25">
      <c r="A8" s="56">
        <v>5</v>
      </c>
      <c r="B8" s="57" t="s">
        <v>108</v>
      </c>
      <c r="C8" s="58" t="s">
        <v>101</v>
      </c>
      <c r="D8" s="58">
        <v>1</v>
      </c>
      <c r="E8" s="59">
        <v>15000</v>
      </c>
      <c r="F8" s="60">
        <f t="shared" si="0"/>
        <v>15000</v>
      </c>
      <c r="K8" s="93"/>
      <c r="L8" s="93"/>
      <c r="M8" s="93"/>
      <c r="N8" s="93"/>
    </row>
    <row r="9" spans="1:14" ht="15.75" x14ac:dyDescent="0.25">
      <c r="A9" s="56">
        <v>6</v>
      </c>
      <c r="B9" s="57" t="s">
        <v>106</v>
      </c>
      <c r="C9" s="58" t="s">
        <v>101</v>
      </c>
      <c r="D9" s="58">
        <v>21</v>
      </c>
      <c r="E9" s="59">
        <v>3000</v>
      </c>
      <c r="F9" s="60">
        <f t="shared" si="0"/>
        <v>63000</v>
      </c>
      <c r="K9" s="93"/>
      <c r="L9" s="93"/>
      <c r="M9" s="93"/>
      <c r="N9" s="93"/>
    </row>
    <row r="10" spans="1:14" ht="15.75" x14ac:dyDescent="0.25">
      <c r="A10" s="88" t="s">
        <v>107</v>
      </c>
      <c r="B10" s="89"/>
      <c r="C10" s="89"/>
      <c r="D10" s="90"/>
      <c r="E10" s="59"/>
      <c r="F10" s="60"/>
    </row>
    <row r="11" spans="1:14" ht="15.75" x14ac:dyDescent="0.25">
      <c r="A11" s="56">
        <v>1</v>
      </c>
      <c r="B11" s="57" t="s">
        <v>109</v>
      </c>
      <c r="C11" s="58" t="s">
        <v>101</v>
      </c>
      <c r="D11" s="58">
        <v>7</v>
      </c>
      <c r="E11" s="59">
        <v>12000</v>
      </c>
      <c r="F11" s="60">
        <f t="shared" si="0"/>
        <v>84000</v>
      </c>
    </row>
    <row r="12" spans="1:14" ht="15.75" x14ac:dyDescent="0.25">
      <c r="A12" s="56">
        <v>2</v>
      </c>
      <c r="B12" s="57" t="s">
        <v>111</v>
      </c>
      <c r="C12" s="58" t="s">
        <v>101</v>
      </c>
      <c r="D12" s="58">
        <v>1</v>
      </c>
      <c r="E12" s="59">
        <v>25000</v>
      </c>
      <c r="F12" s="60">
        <f t="shared" si="0"/>
        <v>25000</v>
      </c>
    </row>
    <row r="13" spans="1:14" ht="15.75" x14ac:dyDescent="0.25">
      <c r="A13" s="56">
        <v>3</v>
      </c>
      <c r="B13" s="57" t="s">
        <v>110</v>
      </c>
      <c r="C13" s="58" t="s">
        <v>101</v>
      </c>
      <c r="D13" s="58">
        <v>9</v>
      </c>
      <c r="E13" s="59">
        <v>3500</v>
      </c>
      <c r="F13" s="60">
        <f t="shared" si="0"/>
        <v>31500</v>
      </c>
    </row>
    <row r="14" spans="1:14" ht="15.75" x14ac:dyDescent="0.25">
      <c r="A14" s="56">
        <v>4</v>
      </c>
      <c r="B14" s="57" t="s">
        <v>102</v>
      </c>
      <c r="C14" s="58" t="s">
        <v>101</v>
      </c>
      <c r="D14" s="58">
        <v>6</v>
      </c>
      <c r="E14" s="59">
        <v>1350</v>
      </c>
      <c r="F14" s="60">
        <f t="shared" si="0"/>
        <v>8100</v>
      </c>
    </row>
    <row r="15" spans="1:14" ht="15.75" x14ac:dyDescent="0.25">
      <c r="A15" s="56">
        <v>5</v>
      </c>
      <c r="B15" s="57" t="s">
        <v>112</v>
      </c>
      <c r="C15" s="58" t="s">
        <v>101</v>
      </c>
      <c r="D15" s="58">
        <v>1</v>
      </c>
      <c r="E15" s="59">
        <v>10000</v>
      </c>
      <c r="F15" s="60">
        <f t="shared" si="0"/>
        <v>10000</v>
      </c>
    </row>
    <row r="16" spans="1:14" ht="15.75" x14ac:dyDescent="0.25">
      <c r="A16" s="56">
        <v>6</v>
      </c>
      <c r="B16" s="57" t="s">
        <v>113</v>
      </c>
      <c r="C16" s="58" t="s">
        <v>101</v>
      </c>
      <c r="D16" s="58">
        <v>2</v>
      </c>
      <c r="E16" s="59">
        <v>6000</v>
      </c>
      <c r="F16" s="60">
        <f t="shared" si="0"/>
        <v>12000</v>
      </c>
    </row>
    <row r="17" spans="1:14" ht="15.75" x14ac:dyDescent="0.25">
      <c r="A17" s="56">
        <v>7</v>
      </c>
      <c r="B17" s="57" t="s">
        <v>114</v>
      </c>
      <c r="C17" s="58" t="s">
        <v>101</v>
      </c>
      <c r="D17" s="58">
        <v>4</v>
      </c>
      <c r="E17" s="59">
        <v>850</v>
      </c>
      <c r="F17" s="60">
        <f t="shared" si="0"/>
        <v>3400</v>
      </c>
    </row>
    <row r="18" spans="1:14" ht="15.75" x14ac:dyDescent="0.25">
      <c r="A18" s="56">
        <v>8</v>
      </c>
      <c r="B18" s="57" t="s">
        <v>115</v>
      </c>
      <c r="C18" s="58" t="s">
        <v>101</v>
      </c>
      <c r="D18" s="58">
        <v>4</v>
      </c>
      <c r="E18" s="59">
        <v>1750</v>
      </c>
      <c r="F18" s="60">
        <f t="shared" si="0"/>
        <v>7000</v>
      </c>
    </row>
    <row r="19" spans="1:14" ht="15.75" x14ac:dyDescent="0.25">
      <c r="A19" s="56">
        <v>9</v>
      </c>
      <c r="B19" s="57" t="s">
        <v>116</v>
      </c>
      <c r="C19" s="58" t="s">
        <v>101</v>
      </c>
      <c r="D19" s="58">
        <v>1</v>
      </c>
      <c r="E19" s="59">
        <v>6000</v>
      </c>
      <c r="F19" s="60">
        <f t="shared" si="0"/>
        <v>6000</v>
      </c>
    </row>
    <row r="20" spans="1:14" ht="15.75" x14ac:dyDescent="0.25">
      <c r="A20" s="56">
        <v>10</v>
      </c>
      <c r="B20" s="57" t="s">
        <v>117</v>
      </c>
      <c r="C20" s="58" t="s">
        <v>101</v>
      </c>
      <c r="D20" s="58">
        <v>2</v>
      </c>
      <c r="E20" s="59">
        <v>9000</v>
      </c>
      <c r="F20" s="60">
        <f t="shared" si="0"/>
        <v>18000</v>
      </c>
    </row>
    <row r="21" spans="1:14" ht="15.75" x14ac:dyDescent="0.25">
      <c r="A21" s="56">
        <v>11</v>
      </c>
      <c r="B21" s="57" t="s">
        <v>119</v>
      </c>
      <c r="C21" s="58" t="s">
        <v>101</v>
      </c>
      <c r="D21" s="58">
        <v>1</v>
      </c>
      <c r="E21" s="59">
        <v>6000</v>
      </c>
      <c r="F21" s="60">
        <f t="shared" si="0"/>
        <v>6000</v>
      </c>
    </row>
    <row r="22" spans="1:14" ht="15.75" x14ac:dyDescent="0.25">
      <c r="A22" s="56">
        <v>12</v>
      </c>
      <c r="B22" s="57" t="s">
        <v>120</v>
      </c>
      <c r="C22" s="58" t="s">
        <v>101</v>
      </c>
      <c r="D22" s="58">
        <v>2</v>
      </c>
      <c r="E22" s="59">
        <v>8000</v>
      </c>
      <c r="F22" s="60">
        <f t="shared" si="0"/>
        <v>16000</v>
      </c>
    </row>
    <row r="23" spans="1:14" ht="15.75" x14ac:dyDescent="0.25">
      <c r="A23" s="56">
        <v>13</v>
      </c>
      <c r="B23" s="57" t="s">
        <v>118</v>
      </c>
      <c r="C23" s="58" t="s">
        <v>101</v>
      </c>
      <c r="D23" s="58">
        <v>1</v>
      </c>
      <c r="E23" s="59">
        <v>19000</v>
      </c>
      <c r="F23" s="60">
        <f t="shared" si="0"/>
        <v>19000</v>
      </c>
    </row>
    <row r="24" spans="1:14" ht="15.75" x14ac:dyDescent="0.25">
      <c r="A24" s="56">
        <v>14</v>
      </c>
      <c r="B24" s="57" t="s">
        <v>121</v>
      </c>
      <c r="C24" s="58" t="s">
        <v>101</v>
      </c>
      <c r="D24" s="58">
        <v>1</v>
      </c>
      <c r="E24" s="59">
        <v>9000</v>
      </c>
      <c r="F24" s="60">
        <f t="shared" si="0"/>
        <v>9000</v>
      </c>
    </row>
    <row r="25" spans="1:14" ht="15.75" x14ac:dyDescent="0.25">
      <c r="A25" s="56">
        <v>15</v>
      </c>
      <c r="B25" s="57" t="s">
        <v>122</v>
      </c>
      <c r="C25" s="58" t="s">
        <v>101</v>
      </c>
      <c r="D25" s="58">
        <v>1</v>
      </c>
      <c r="E25" s="59">
        <v>25000</v>
      </c>
      <c r="F25" s="60">
        <f t="shared" si="0"/>
        <v>25000</v>
      </c>
    </row>
    <row r="26" spans="1:14" ht="15.75" x14ac:dyDescent="0.25">
      <c r="A26" s="88"/>
      <c r="B26" s="89"/>
      <c r="C26" s="89"/>
      <c r="D26" s="89"/>
      <c r="E26" s="90"/>
      <c r="F26" s="60">
        <f>SUM(F3:F25)</f>
        <v>482500</v>
      </c>
      <c r="J26" s="61"/>
      <c r="K26" s="61"/>
      <c r="L26" s="61"/>
      <c r="M26" s="61"/>
      <c r="N26" s="61"/>
    </row>
    <row r="27" spans="1:14" x14ac:dyDescent="0.25">
      <c r="B27" s="91"/>
    </row>
    <row r="28" spans="1:14" x14ac:dyDescent="0.25">
      <c r="B28" s="91"/>
    </row>
    <row r="29" spans="1:14" x14ac:dyDescent="0.25">
      <c r="B29" s="91"/>
    </row>
  </sheetData>
  <mergeCells count="6">
    <mergeCell ref="A1:F1"/>
    <mergeCell ref="A26:E26"/>
    <mergeCell ref="B27:B29"/>
    <mergeCell ref="K6:N9"/>
    <mergeCell ref="A3:D3"/>
    <mergeCell ref="A10:D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мед смета</vt:lpstr>
      <vt:lpstr>допка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2014-03-25T06:05:36Z</cp:lastPrinted>
  <dcterms:created xsi:type="dcterms:W3CDTF">2013-11-27T09:44:20Z</dcterms:created>
  <dcterms:modified xsi:type="dcterms:W3CDTF">2014-05-13T10:05:02Z</dcterms:modified>
</cp:coreProperties>
</file>