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27795" windowHeight="114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6" i="1" l="1"/>
  <c r="F55" i="1"/>
  <c r="F53" i="1" l="1"/>
  <c r="F52" i="1"/>
  <c r="D6" i="1" l="1"/>
  <c r="F73" i="1" l="1"/>
  <c r="F50" i="1" l="1"/>
  <c r="F49" i="1"/>
  <c r="F48" i="1"/>
  <c r="F47" i="1"/>
  <c r="F45" i="1"/>
  <c r="F44" i="1"/>
  <c r="F68" i="1" l="1"/>
  <c r="F72" i="1" l="1"/>
  <c r="F13" i="1" l="1"/>
  <c r="F12" i="1"/>
  <c r="F11" i="1"/>
  <c r="F10" i="1"/>
  <c r="F14" i="1" l="1"/>
  <c r="F74" i="1" l="1"/>
  <c r="F71" i="1" s="1"/>
  <c r="F70" i="1"/>
  <c r="F40" i="1"/>
  <c r="F39" i="1"/>
  <c r="F36" i="1"/>
  <c r="F35" i="1"/>
  <c r="F34" i="1"/>
  <c r="F30" i="1"/>
  <c r="F28" i="1"/>
  <c r="F27" i="1"/>
  <c r="F24" i="1"/>
  <c r="F23" i="1"/>
  <c r="F20" i="1"/>
  <c r="F19" i="1"/>
  <c r="F17" i="1"/>
  <c r="F16" i="1"/>
  <c r="F25" i="1" l="1"/>
  <c r="F32" i="1"/>
  <c r="F41" i="1"/>
  <c r="F37" i="1"/>
  <c r="F21" i="1"/>
  <c r="F57" i="1" l="1"/>
  <c r="F58" i="1" s="1"/>
  <c r="F76" i="1" s="1"/>
  <c r="C1" i="1"/>
  <c r="F77" i="1" l="1"/>
  <c r="A1" i="1"/>
</calcChain>
</file>

<file path=xl/sharedStrings.xml><?xml version="1.0" encoding="utf-8"?>
<sst xmlns="http://schemas.openxmlformats.org/spreadsheetml/2006/main" count="120" uniqueCount="88">
  <si>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</si>
  <si>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</si>
  <si>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</si>
  <si>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</si>
  <si>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</si>
  <si>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</si>
  <si>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</si>
  <si>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</si>
  <si>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</si>
  <si>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</si>
  <si>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</si>
  <si>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</si>
  <si>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</si>
  <si>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компл</t>
  </si>
  <si>
    <t>шт</t>
  </si>
  <si>
    <t>ИТОГО</t>
  </si>
  <si>
    <t>Сэндвич-панели 100 мм</t>
  </si>
  <si>
    <t>Дополнительные материалы</t>
  </si>
  <si>
    <t>Конструкции металлические</t>
  </si>
  <si>
    <t>м3</t>
  </si>
  <si>
    <t xml:space="preserve">Доска </t>
  </si>
  <si>
    <t>Монтаж</t>
  </si>
  <si>
    <t>Сборка</t>
  </si>
  <si>
    <t>Монтаж КМ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</si>
  <si>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</si>
  <si>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</si>
  <si>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</si>
  <si>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</si>
  <si>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</si>
  <si>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</si>
  <si>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</si>
  <si>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 xml:space="preserve">Раздел 8. Инженерные сети </t>
  </si>
  <si>
    <t>КОЛИЧЕСТВО МАШИН НА ДОСТАВКУ:</t>
  </si>
  <si>
    <t xml:space="preserve">Монтаж дверей </t>
  </si>
  <si>
    <t xml:space="preserve">ПОЛ </t>
  </si>
  <si>
    <t>Раздел 5. Проемы (стандартные окна включены в стоимость)</t>
  </si>
  <si>
    <t>Электрика  (материалы)</t>
  </si>
  <si>
    <t>Цена за м2:</t>
  </si>
  <si>
    <t>Неучтенные работы и материалы (около 5 %)</t>
  </si>
  <si>
    <t>Толщина сэндвич-панелей (стены/потолок/пол), мм:</t>
  </si>
  <si>
    <t>площадь, м2:</t>
  </si>
  <si>
    <t>внут. высота:</t>
  </si>
  <si>
    <t>Водоснабжение, канализация (монтаж)</t>
  </si>
  <si>
    <t>АПС (материалы)</t>
  </si>
  <si>
    <t>АПС (монтаж)</t>
  </si>
  <si>
    <t>Раздел 11. Сантехническое оборудование:</t>
  </si>
  <si>
    <t>Раздел 12. Накладные расходы</t>
  </si>
  <si>
    <t>Водосток</t>
  </si>
  <si>
    <t>Монтаж кровли и фронтонов, карнизов</t>
  </si>
  <si>
    <t>Профлист с полимерным покрытием</t>
  </si>
  <si>
    <t>Цоколь</t>
  </si>
  <si>
    <t>Двери внутренние стандартная</t>
  </si>
  <si>
    <r>
      <t xml:space="preserve">Водоснабжение, канализация (материалы - только разводка по зданию без сантехники и баков, и тд) </t>
    </r>
    <r>
      <rPr>
        <b/>
        <sz val="12"/>
        <color theme="1"/>
        <rFont val="Calibri"/>
        <family val="2"/>
        <charset val="204"/>
        <scheme val="minor"/>
      </rPr>
      <t/>
    </r>
  </si>
  <si>
    <t>Раковина + смеситель</t>
  </si>
  <si>
    <t>Поддон душевой со смесителем</t>
  </si>
  <si>
    <t>Устройство листа</t>
  </si>
  <si>
    <t>Раздел 1. Фундамент</t>
  </si>
  <si>
    <t>Разметка и вынос осей</t>
  </si>
  <si>
    <t>чел/час</t>
  </si>
  <si>
    <t>Винтовые сваи</t>
  </si>
  <si>
    <t>Буроям</t>
  </si>
  <si>
    <t>Монтаж свай винтовых</t>
  </si>
  <si>
    <t>вентиляция (материалы)</t>
  </si>
  <si>
    <t>вентиляция (монтаж)</t>
  </si>
  <si>
    <t>Электроконвектор 1,5-2 кВт (кол-во предварительное)</t>
  </si>
  <si>
    <t>Раздел 10. Работа крана 10 дней</t>
  </si>
  <si>
    <t>150/200/200</t>
  </si>
  <si>
    <t>Детский спортивный лагерь Обь</t>
  </si>
  <si>
    <t>Ордынский район, НСО</t>
  </si>
  <si>
    <t xml:space="preserve">Модули без 1 длин </t>
  </si>
  <si>
    <t>Модули без 2 длин</t>
  </si>
  <si>
    <t xml:space="preserve">Дверь входная металлическая </t>
  </si>
  <si>
    <t>Укладка плитки</t>
  </si>
  <si>
    <t>Укладка линолеума</t>
  </si>
  <si>
    <t>Плитка керамическая (постирочная, суш-глад)</t>
  </si>
  <si>
    <t xml:space="preserve">Доп. материалы на отделку пола </t>
  </si>
  <si>
    <t>Раздел 9. Проектные работы (ОФ, АР, КМ, ВК, ОВ, ЭМиЭО, АПС)</t>
  </si>
  <si>
    <t>кол-во модулей:</t>
  </si>
  <si>
    <t>Раздел 3. Конструкции металлические (кровля)</t>
  </si>
  <si>
    <t>4</t>
  </si>
  <si>
    <t>Прачечная 2</t>
  </si>
  <si>
    <t>Металлический лист (эл. щитовая и бойлерная)</t>
  </si>
  <si>
    <t>Линолеум (тамбур, склады, куи, хранение средств)</t>
  </si>
  <si>
    <t>Панели ПВХ</t>
  </si>
  <si>
    <t>Устройство панелей ПВХ</t>
  </si>
  <si>
    <t>Доп. Материалы для панелей</t>
  </si>
  <si>
    <t>ПОТОЛОК</t>
  </si>
  <si>
    <t>Раздел 7. Отделочные работы (стены: лдсп/профлист, потолок: ПВХ панели по всей площади)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</si>
</sst>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14" fillId="3" borderId="4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1" fillId="2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11" fillId="4" borderId="1" xfId="1" applyFont="1" applyFill="1" applyBorder="1" applyAlignment="1">
      <alignment vertical="center"/>
    </xf>
    <xf numFmtId="44" fontId="11" fillId="4" borderId="1" xfId="1" applyFont="1" applyFill="1" applyBorder="1" applyAlignment="1">
      <alignment vertical="center" wrapText="1"/>
    </xf>
    <xf numFmtId="44" fontId="13" fillId="4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2" fillId="0" borderId="2" xfId="0" applyFont="1" applyBorder="1" applyAlignment="1" applyProtection="1">
      <alignment vertical="center" wrapText="1"/>
    </xf>
    <xf numFmtId="0" fontId="3" fillId="2" borderId="2" xfId="0" applyFont="1" applyFill="1" applyBorder="1" applyAlignment="1">
      <alignment vertical="center" wrapText="1"/>
    </xf>
    <xf numFmtId="44" fontId="11" fillId="2" borderId="1" xfId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4" fontId="1" fillId="0" borderId="1" xfId="1" applyFont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wrapText="1"/>
    </xf>
    <xf numFmtId="44" fontId="1" fillId="2" borderId="1" xfId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Normal="100" workbookViewId="0">
      <selection activeCell="E24" sqref="E24"/>
    </sheetView>
  </sheetViews>
  <sheetFormatPr defaultRowHeight="15" x14ac:dyDescent="0.25"/>
  <cols>
    <col min="1" max="1" width="5.85546875" style="2" customWidth="1"/>
    <col min="2" max="2" width="69.5703125" customWidth="1"/>
    <col min="3" max="4" width="17.140625" style="1" customWidth="1"/>
    <col min="5" max="5" width="17.140625" customWidth="1"/>
    <col min="6" max="6" width="24.28515625" style="1" customWidth="1"/>
  </cols>
  <sheetData>
    <row r="1" spans="1:6" ht="31.5" x14ac:dyDescent="0.25">
      <c r="A1" s="77" t="str">
        <f>C2</f>
        <v>Прачечная 2</v>
      </c>
      <c r="B1" s="77"/>
      <c r="C1" s="78" t="str">
        <f>C3</f>
        <v>Детский спортивный лагерь Обь</v>
      </c>
      <c r="D1" s="78"/>
      <c r="E1" s="78"/>
      <c r="F1" s="78"/>
    </row>
    <row r="2" spans="1:6" x14ac:dyDescent="0.25">
      <c r="A2" s="9">
        <v>1</v>
      </c>
      <c r="B2" s="20" t="s">
        <v>2</v>
      </c>
      <c r="C2" s="79" t="s">
        <v>80</v>
      </c>
      <c r="D2" s="79"/>
      <c r="E2" s="79"/>
      <c r="F2" s="79"/>
    </row>
    <row r="3" spans="1:6" x14ac:dyDescent="0.25">
      <c r="A3" s="9">
        <v>2</v>
      </c>
      <c r="B3" s="20" t="s">
        <v>0</v>
      </c>
      <c r="C3" s="79" t="s">
        <v>67</v>
      </c>
      <c r="D3" s="79"/>
      <c r="E3" s="79"/>
      <c r="F3" s="79"/>
    </row>
    <row r="4" spans="1:6" ht="14.25" customHeight="1" x14ac:dyDescent="0.25">
      <c r="A4" s="9">
        <v>3</v>
      </c>
      <c r="B4" s="20" t="s">
        <v>1</v>
      </c>
      <c r="C4" s="60" t="s">
        <v>68</v>
      </c>
      <c r="D4" s="61"/>
      <c r="E4" s="61"/>
      <c r="F4" s="62"/>
    </row>
    <row r="5" spans="1:6" ht="16.5" customHeight="1" x14ac:dyDescent="0.25">
      <c r="A5" s="9">
        <v>4</v>
      </c>
      <c r="B5" s="20" t="s">
        <v>39</v>
      </c>
      <c r="C5" s="79" t="s">
        <v>66</v>
      </c>
      <c r="D5" s="79"/>
      <c r="E5" s="4" t="s">
        <v>40</v>
      </c>
      <c r="F5" s="4">
        <v>106.7</v>
      </c>
    </row>
    <row r="6" spans="1:6" ht="15.75" customHeight="1" x14ac:dyDescent="0.25">
      <c r="A6" s="9">
        <v>5</v>
      </c>
      <c r="B6" s="75" t="s">
        <v>3</v>
      </c>
      <c r="C6" s="53" t="s">
        <v>77</v>
      </c>
      <c r="D6" s="53">
        <f>D19</f>
        <v>7</v>
      </c>
      <c r="E6" s="4" t="s">
        <v>41</v>
      </c>
      <c r="F6" s="5">
        <v>2.5</v>
      </c>
    </row>
    <row r="7" spans="1:6" ht="16.5" customHeight="1" x14ac:dyDescent="0.25">
      <c r="A7" s="9">
        <v>6</v>
      </c>
      <c r="B7" s="76"/>
      <c r="C7" s="60"/>
      <c r="D7" s="61"/>
      <c r="E7" s="61"/>
      <c r="F7" s="62"/>
    </row>
    <row r="8" spans="1:6" ht="37.5" x14ac:dyDescent="0.25">
      <c r="A8" s="9">
        <v>7</v>
      </c>
      <c r="B8" s="3" t="s">
        <v>6</v>
      </c>
      <c r="C8" s="3" t="s">
        <v>8</v>
      </c>
      <c r="D8" s="3" t="s">
        <v>7</v>
      </c>
      <c r="E8" s="3" t="s">
        <v>9</v>
      </c>
      <c r="F8" s="3" t="s">
        <v>10</v>
      </c>
    </row>
    <row r="9" spans="1:6" ht="18.75" x14ac:dyDescent="0.25">
      <c r="A9" s="9">
        <v>8</v>
      </c>
      <c r="B9" s="48" t="s">
        <v>56</v>
      </c>
      <c r="C9" s="3"/>
      <c r="D9" s="3"/>
      <c r="E9" s="3"/>
      <c r="F9" s="3"/>
    </row>
    <row r="10" spans="1:6" x14ac:dyDescent="0.25">
      <c r="A10" s="9">
        <v>9</v>
      </c>
      <c r="B10" s="44" t="s">
        <v>57</v>
      </c>
      <c r="C10" s="45" t="s">
        <v>58</v>
      </c>
      <c r="D10" s="45">
        <v>16</v>
      </c>
      <c r="E10" s="46">
        <v>170</v>
      </c>
      <c r="F10" s="47">
        <f>D10*E10</f>
        <v>2720</v>
      </c>
    </row>
    <row r="11" spans="1:6" x14ac:dyDescent="0.25">
      <c r="A11" s="9">
        <v>10</v>
      </c>
      <c r="B11" s="44" t="s">
        <v>59</v>
      </c>
      <c r="C11" s="45" t="s">
        <v>14</v>
      </c>
      <c r="D11" s="45">
        <v>34</v>
      </c>
      <c r="E11" s="46">
        <v>5500</v>
      </c>
      <c r="F11" s="47">
        <f t="shared" ref="F11:F13" si="0">D11*E11</f>
        <v>187000</v>
      </c>
    </row>
    <row r="12" spans="1:6" x14ac:dyDescent="0.25">
      <c r="A12" s="9">
        <v>11</v>
      </c>
      <c r="B12" s="44" t="s">
        <v>60</v>
      </c>
      <c r="C12" s="45" t="s">
        <v>25</v>
      </c>
      <c r="D12" s="45">
        <v>20</v>
      </c>
      <c r="E12" s="46">
        <v>2000</v>
      </c>
      <c r="F12" s="47">
        <f t="shared" si="0"/>
        <v>40000</v>
      </c>
    </row>
    <row r="13" spans="1:6" x14ac:dyDescent="0.25">
      <c r="A13" s="9">
        <v>12</v>
      </c>
      <c r="B13" s="44" t="s">
        <v>61</v>
      </c>
      <c r="C13" s="45" t="s">
        <v>14</v>
      </c>
      <c r="D13" s="45">
        <v>34</v>
      </c>
      <c r="E13" s="46">
        <v>250</v>
      </c>
      <c r="F13" s="47">
        <f t="shared" si="0"/>
        <v>8500</v>
      </c>
    </row>
    <row r="14" spans="1:6" x14ac:dyDescent="0.25">
      <c r="A14" s="9">
        <v>13</v>
      </c>
      <c r="B14" s="49" t="s">
        <v>4</v>
      </c>
      <c r="C14" s="50"/>
      <c r="D14" s="50"/>
      <c r="E14" s="51"/>
      <c r="F14" s="52">
        <f>SUM(F10:F13)</f>
        <v>238220</v>
      </c>
    </row>
    <row r="15" spans="1:6" ht="18.75" x14ac:dyDescent="0.25">
      <c r="A15" s="9">
        <v>14</v>
      </c>
      <c r="B15" s="8" t="s">
        <v>28</v>
      </c>
      <c r="C15" s="3"/>
      <c r="D15" s="3"/>
      <c r="E15" s="3"/>
      <c r="F15" s="3"/>
    </row>
    <row r="16" spans="1:6" x14ac:dyDescent="0.25">
      <c r="A16" s="9">
        <v>15</v>
      </c>
      <c r="B16" s="21" t="s">
        <v>69</v>
      </c>
      <c r="C16" s="10" t="s">
        <v>14</v>
      </c>
      <c r="D16" s="10">
        <v>2</v>
      </c>
      <c r="E16" s="11">
        <v>150300</v>
      </c>
      <c r="F16" s="12">
        <f t="shared" ref="F16:F17" si="1">D16*E16</f>
        <v>300600</v>
      </c>
    </row>
    <row r="17" spans="1:6" x14ac:dyDescent="0.25">
      <c r="A17" s="9">
        <v>16</v>
      </c>
      <c r="B17" s="21" t="s">
        <v>70</v>
      </c>
      <c r="C17" s="10" t="s">
        <v>14</v>
      </c>
      <c r="D17" s="10">
        <v>5</v>
      </c>
      <c r="E17" s="11">
        <v>128100</v>
      </c>
      <c r="F17" s="12">
        <f t="shared" si="1"/>
        <v>640500</v>
      </c>
    </row>
    <row r="18" spans="1:6" x14ac:dyDescent="0.25">
      <c r="A18" s="9">
        <v>17</v>
      </c>
      <c r="B18" s="21" t="s">
        <v>50</v>
      </c>
      <c r="C18" s="10" t="s">
        <v>13</v>
      </c>
      <c r="D18" s="10"/>
      <c r="E18" s="11"/>
      <c r="F18" s="12">
        <v>32000</v>
      </c>
    </row>
    <row r="19" spans="1:6" x14ac:dyDescent="0.25">
      <c r="A19" s="9">
        <v>18</v>
      </c>
      <c r="B19" s="21" t="s">
        <v>22</v>
      </c>
      <c r="C19" s="10" t="s">
        <v>14</v>
      </c>
      <c r="D19" s="10">
        <v>7</v>
      </c>
      <c r="E19" s="11">
        <v>2000</v>
      </c>
      <c r="F19" s="12">
        <f>D19*E19</f>
        <v>14000</v>
      </c>
    </row>
    <row r="20" spans="1:6" x14ac:dyDescent="0.25">
      <c r="A20" s="9">
        <v>19</v>
      </c>
      <c r="B20" s="21" t="s">
        <v>21</v>
      </c>
      <c r="C20" s="10" t="s">
        <v>14</v>
      </c>
      <c r="D20" s="10">
        <v>7</v>
      </c>
      <c r="E20" s="11">
        <v>1500</v>
      </c>
      <c r="F20" s="12">
        <f t="shared" ref="F20" si="2">D20*E20</f>
        <v>10500</v>
      </c>
    </row>
    <row r="21" spans="1:6" ht="15.75" customHeight="1" x14ac:dyDescent="0.25">
      <c r="A21" s="9">
        <v>20</v>
      </c>
      <c r="B21" s="40" t="s">
        <v>4</v>
      </c>
      <c r="C21" s="13"/>
      <c r="D21" s="13"/>
      <c r="E21" s="14"/>
      <c r="F21" s="15">
        <f>SUM(F16:F20)</f>
        <v>997600</v>
      </c>
    </row>
    <row r="22" spans="1:6" ht="15.75" x14ac:dyDescent="0.25">
      <c r="A22" s="9">
        <v>21</v>
      </c>
      <c r="B22" s="8" t="s">
        <v>78</v>
      </c>
      <c r="C22" s="8"/>
      <c r="D22" s="8"/>
      <c r="E22" s="16"/>
      <c r="F22" s="12"/>
    </row>
    <row r="23" spans="1:6" x14ac:dyDescent="0.25">
      <c r="A23" s="9">
        <v>22</v>
      </c>
      <c r="B23" s="21" t="s">
        <v>18</v>
      </c>
      <c r="C23" s="10" t="s">
        <v>11</v>
      </c>
      <c r="D23" s="10">
        <v>1.6</v>
      </c>
      <c r="E23" s="11">
        <v>42000</v>
      </c>
      <c r="F23" s="12">
        <f>D23*E23</f>
        <v>67200</v>
      </c>
    </row>
    <row r="24" spans="1:6" x14ac:dyDescent="0.25">
      <c r="A24" s="9">
        <v>23</v>
      </c>
      <c r="B24" s="21" t="s">
        <v>23</v>
      </c>
      <c r="C24" s="10" t="s">
        <v>11</v>
      </c>
      <c r="D24" s="10">
        <v>1.6</v>
      </c>
      <c r="E24" s="11">
        <v>7000</v>
      </c>
      <c r="F24" s="12">
        <f>D24*E24</f>
        <v>11200</v>
      </c>
    </row>
    <row r="25" spans="1:6" x14ac:dyDescent="0.25">
      <c r="A25" s="9">
        <v>24</v>
      </c>
      <c r="B25" s="40" t="s">
        <v>4</v>
      </c>
      <c r="C25" s="13"/>
      <c r="D25" s="13"/>
      <c r="E25" s="14"/>
      <c r="F25" s="15">
        <f>SUM(F23:F24)</f>
        <v>78400</v>
      </c>
    </row>
    <row r="26" spans="1:6" ht="15.75" x14ac:dyDescent="0.25">
      <c r="A26" s="9">
        <v>25</v>
      </c>
      <c r="B26" s="8" t="s">
        <v>29</v>
      </c>
      <c r="C26" s="8"/>
      <c r="D26" s="8"/>
      <c r="E26" s="16"/>
      <c r="F26" s="12"/>
    </row>
    <row r="27" spans="1:6" x14ac:dyDescent="0.25">
      <c r="A27" s="9">
        <v>26</v>
      </c>
      <c r="B27" s="21" t="s">
        <v>49</v>
      </c>
      <c r="C27" s="10" t="s">
        <v>12</v>
      </c>
      <c r="D27" s="10">
        <v>157</v>
      </c>
      <c r="E27" s="11">
        <v>380</v>
      </c>
      <c r="F27" s="12">
        <f>D27*E27</f>
        <v>59660</v>
      </c>
    </row>
    <row r="28" spans="1:6" x14ac:dyDescent="0.25">
      <c r="A28" s="9">
        <v>27</v>
      </c>
      <c r="B28" s="21" t="s">
        <v>20</v>
      </c>
      <c r="C28" s="10" t="s">
        <v>19</v>
      </c>
      <c r="D28" s="10">
        <v>2.6</v>
      </c>
      <c r="E28" s="11">
        <v>6500</v>
      </c>
      <c r="F28" s="12">
        <f>D28*E28</f>
        <v>16900</v>
      </c>
    </row>
    <row r="29" spans="1:6" x14ac:dyDescent="0.25">
      <c r="A29" s="9">
        <v>28</v>
      </c>
      <c r="B29" s="21" t="s">
        <v>17</v>
      </c>
      <c r="C29" s="10"/>
      <c r="D29" s="10"/>
      <c r="E29" s="11"/>
      <c r="F29" s="12">
        <v>15000</v>
      </c>
    </row>
    <row r="30" spans="1:6" x14ac:dyDescent="0.25">
      <c r="A30" s="9">
        <v>29</v>
      </c>
      <c r="B30" s="21" t="s">
        <v>48</v>
      </c>
      <c r="C30" s="10" t="s">
        <v>12</v>
      </c>
      <c r="D30" s="10">
        <v>157</v>
      </c>
      <c r="E30" s="11">
        <v>250</v>
      </c>
      <c r="F30" s="12">
        <f>D30*E30</f>
        <v>39250</v>
      </c>
    </row>
    <row r="31" spans="1:6" x14ac:dyDescent="0.25">
      <c r="A31" s="9">
        <v>30</v>
      </c>
      <c r="B31" s="21" t="s">
        <v>47</v>
      </c>
      <c r="C31" s="10" t="s">
        <v>13</v>
      </c>
      <c r="D31" s="10"/>
      <c r="E31" s="11"/>
      <c r="F31" s="12">
        <v>25000</v>
      </c>
    </row>
    <row r="32" spans="1:6" ht="16.5" customHeight="1" x14ac:dyDescent="0.25">
      <c r="A32" s="9">
        <v>31</v>
      </c>
      <c r="B32" s="40" t="s">
        <v>4</v>
      </c>
      <c r="C32" s="13"/>
      <c r="D32" s="13"/>
      <c r="E32" s="14"/>
      <c r="F32" s="15">
        <f>SUM(F27:F31)</f>
        <v>155810</v>
      </c>
    </row>
    <row r="33" spans="1:6" ht="15.75" x14ac:dyDescent="0.25">
      <c r="A33" s="9">
        <v>32</v>
      </c>
      <c r="B33" s="8" t="s">
        <v>35</v>
      </c>
      <c r="C33" s="8"/>
      <c r="D33" s="8"/>
      <c r="E33" s="16"/>
      <c r="F33" s="12"/>
    </row>
    <row r="34" spans="1:6" x14ac:dyDescent="0.25">
      <c r="A34" s="9">
        <v>33</v>
      </c>
      <c r="B34" s="21" t="s">
        <v>51</v>
      </c>
      <c r="C34" s="10" t="s">
        <v>14</v>
      </c>
      <c r="D34" s="10">
        <v>7</v>
      </c>
      <c r="E34" s="11">
        <v>5000</v>
      </c>
      <c r="F34" s="12">
        <f t="shared" ref="F34:F36" si="3">D34*E34</f>
        <v>35000</v>
      </c>
    </row>
    <row r="35" spans="1:6" x14ac:dyDescent="0.25">
      <c r="A35" s="9">
        <v>34</v>
      </c>
      <c r="B35" s="21" t="s">
        <v>71</v>
      </c>
      <c r="C35" s="10" t="s">
        <v>14</v>
      </c>
      <c r="D35" s="10">
        <v>3</v>
      </c>
      <c r="E35" s="11">
        <v>15000</v>
      </c>
      <c r="F35" s="12">
        <f t="shared" si="3"/>
        <v>45000</v>
      </c>
    </row>
    <row r="36" spans="1:6" x14ac:dyDescent="0.25">
      <c r="A36" s="9">
        <v>35</v>
      </c>
      <c r="B36" s="21" t="s">
        <v>33</v>
      </c>
      <c r="C36" s="10" t="s">
        <v>14</v>
      </c>
      <c r="D36" s="10">
        <v>10</v>
      </c>
      <c r="E36" s="11">
        <v>1000</v>
      </c>
      <c r="F36" s="12">
        <f t="shared" si="3"/>
        <v>10000</v>
      </c>
    </row>
    <row r="37" spans="1:6" x14ac:dyDescent="0.25">
      <c r="A37" s="9">
        <v>36</v>
      </c>
      <c r="B37" s="24" t="s">
        <v>4</v>
      </c>
      <c r="C37" s="13"/>
      <c r="D37" s="13"/>
      <c r="E37" s="14"/>
      <c r="F37" s="15">
        <f>SUM(F34:F36)</f>
        <v>90000</v>
      </c>
    </row>
    <row r="38" spans="1:6" ht="15.75" x14ac:dyDescent="0.25">
      <c r="A38" s="9">
        <v>37</v>
      </c>
      <c r="B38" s="8" t="s">
        <v>30</v>
      </c>
      <c r="C38" s="8"/>
      <c r="D38" s="8"/>
      <c r="E38" s="16"/>
      <c r="F38" s="12"/>
    </row>
    <row r="39" spans="1:6" x14ac:dyDescent="0.25">
      <c r="A39" s="9">
        <v>38</v>
      </c>
      <c r="B39" s="21" t="s">
        <v>16</v>
      </c>
      <c r="C39" s="10" t="s">
        <v>12</v>
      </c>
      <c r="D39" s="10">
        <v>105</v>
      </c>
      <c r="E39" s="11">
        <v>1100</v>
      </c>
      <c r="F39" s="12">
        <f>D39*E39</f>
        <v>115500</v>
      </c>
    </row>
    <row r="40" spans="1:6" x14ac:dyDescent="0.25">
      <c r="A40" s="9">
        <v>39</v>
      </c>
      <c r="B40" s="21" t="s">
        <v>24</v>
      </c>
      <c r="C40" s="10" t="s">
        <v>12</v>
      </c>
      <c r="D40" s="10">
        <v>105</v>
      </c>
      <c r="E40" s="11">
        <v>120</v>
      </c>
      <c r="F40" s="12">
        <f>D40*E40</f>
        <v>12600</v>
      </c>
    </row>
    <row r="41" spans="1:6" x14ac:dyDescent="0.25">
      <c r="A41" s="9">
        <v>40</v>
      </c>
      <c r="B41" s="40" t="s">
        <v>4</v>
      </c>
      <c r="C41" s="13"/>
      <c r="D41" s="13"/>
      <c r="E41" s="14"/>
      <c r="F41" s="15">
        <f>SUM(F39:F40)</f>
        <v>128100</v>
      </c>
    </row>
    <row r="42" spans="1:6" ht="34.5" customHeight="1" x14ac:dyDescent="0.25">
      <c r="A42" s="9">
        <v>41</v>
      </c>
      <c r="B42" s="8" t="s">
        <v>87</v>
      </c>
      <c r="C42" s="8"/>
      <c r="D42" s="8"/>
      <c r="E42" s="16"/>
      <c r="F42" s="12"/>
    </row>
    <row r="43" spans="1:6" x14ac:dyDescent="0.25">
      <c r="A43" s="9">
        <v>42</v>
      </c>
      <c r="B43" s="17" t="s">
        <v>34</v>
      </c>
      <c r="C43" s="10"/>
      <c r="D43" s="10"/>
      <c r="E43" s="11"/>
      <c r="F43" s="12"/>
    </row>
    <row r="44" spans="1:6" x14ac:dyDescent="0.25">
      <c r="A44" s="9">
        <v>43</v>
      </c>
      <c r="B44" s="44" t="s">
        <v>74</v>
      </c>
      <c r="C44" s="45" t="s">
        <v>12</v>
      </c>
      <c r="D44" s="45">
        <v>52.5</v>
      </c>
      <c r="E44" s="46">
        <v>400</v>
      </c>
      <c r="F44" s="47">
        <f t="shared" ref="F44:F45" si="4">D44*E44</f>
        <v>21000</v>
      </c>
    </row>
    <row r="45" spans="1:6" ht="15.75" customHeight="1" x14ac:dyDescent="0.25">
      <c r="A45" s="9">
        <v>44</v>
      </c>
      <c r="B45" s="44" t="s">
        <v>72</v>
      </c>
      <c r="C45" s="45" t="s">
        <v>12</v>
      </c>
      <c r="D45" s="45">
        <v>52.5</v>
      </c>
      <c r="E45" s="46">
        <v>550</v>
      </c>
      <c r="F45" s="47">
        <f t="shared" si="4"/>
        <v>28875</v>
      </c>
    </row>
    <row r="46" spans="1:6" x14ac:dyDescent="0.25">
      <c r="A46" s="9">
        <v>45</v>
      </c>
      <c r="B46" s="44" t="s">
        <v>75</v>
      </c>
      <c r="C46" s="45"/>
      <c r="D46" s="45"/>
      <c r="E46" s="46"/>
      <c r="F46" s="47">
        <v>10000</v>
      </c>
    </row>
    <row r="47" spans="1:6" x14ac:dyDescent="0.25">
      <c r="A47" s="9">
        <v>46</v>
      </c>
      <c r="B47" s="44" t="s">
        <v>82</v>
      </c>
      <c r="C47" s="45" t="s">
        <v>12</v>
      </c>
      <c r="D47" s="45">
        <v>35.6</v>
      </c>
      <c r="E47" s="46">
        <v>350</v>
      </c>
      <c r="F47" s="47">
        <f>D47*E47</f>
        <v>12460</v>
      </c>
    </row>
    <row r="48" spans="1:6" x14ac:dyDescent="0.25">
      <c r="A48" s="9">
        <v>47</v>
      </c>
      <c r="B48" s="44" t="s">
        <v>73</v>
      </c>
      <c r="C48" s="45" t="s">
        <v>12</v>
      </c>
      <c r="D48" s="45">
        <v>35.6</v>
      </c>
      <c r="E48" s="46">
        <v>100</v>
      </c>
      <c r="F48" s="47">
        <f>D48*E48</f>
        <v>3560</v>
      </c>
    </row>
    <row r="49" spans="1:6" x14ac:dyDescent="0.25">
      <c r="A49" s="9">
        <v>48</v>
      </c>
      <c r="B49" s="44" t="s">
        <v>81</v>
      </c>
      <c r="C49" s="45" t="s">
        <v>12</v>
      </c>
      <c r="D49" s="45">
        <v>8.6999999999999993</v>
      </c>
      <c r="E49" s="46">
        <v>250</v>
      </c>
      <c r="F49" s="47">
        <f t="shared" ref="F49:F50" si="5">D49*E49</f>
        <v>2175</v>
      </c>
    </row>
    <row r="50" spans="1:6" x14ac:dyDescent="0.25">
      <c r="A50" s="9">
        <v>49</v>
      </c>
      <c r="B50" s="44" t="s">
        <v>55</v>
      </c>
      <c r="C50" s="45" t="s">
        <v>12</v>
      </c>
      <c r="D50" s="45">
        <v>8.6999999999999993</v>
      </c>
      <c r="E50" s="46">
        <v>100</v>
      </c>
      <c r="F50" s="47">
        <f t="shared" si="5"/>
        <v>869.99999999999989</v>
      </c>
    </row>
    <row r="51" spans="1:6" x14ac:dyDescent="0.25">
      <c r="A51" s="9">
        <v>50</v>
      </c>
      <c r="B51" s="54" t="s">
        <v>86</v>
      </c>
      <c r="C51" s="50"/>
      <c r="D51" s="50"/>
      <c r="E51" s="51"/>
      <c r="F51" s="52"/>
    </row>
    <row r="52" spans="1:6" x14ac:dyDescent="0.25">
      <c r="A52" s="9">
        <v>51</v>
      </c>
      <c r="B52" s="44" t="s">
        <v>83</v>
      </c>
      <c r="C52" s="45" t="s">
        <v>12</v>
      </c>
      <c r="D52" s="45">
        <v>97</v>
      </c>
      <c r="E52" s="46">
        <v>180</v>
      </c>
      <c r="F52" s="47">
        <f>D52*E52</f>
        <v>17460</v>
      </c>
    </row>
    <row r="53" spans="1:6" x14ac:dyDescent="0.25">
      <c r="A53" s="9">
        <v>52</v>
      </c>
      <c r="B53" s="44" t="s">
        <v>84</v>
      </c>
      <c r="C53" s="45" t="s">
        <v>12</v>
      </c>
      <c r="D53" s="45">
        <v>97</v>
      </c>
      <c r="E53" s="46">
        <v>120</v>
      </c>
      <c r="F53" s="47">
        <f>D53*E53</f>
        <v>11640</v>
      </c>
    </row>
    <row r="54" spans="1:6" x14ac:dyDescent="0.25">
      <c r="A54" s="9">
        <v>53</v>
      </c>
      <c r="B54" s="44" t="s">
        <v>85</v>
      </c>
      <c r="C54" s="45"/>
      <c r="D54" s="45"/>
      <c r="E54" s="46"/>
      <c r="F54" s="47">
        <v>9000</v>
      </c>
    </row>
    <row r="55" spans="1:6" x14ac:dyDescent="0.25">
      <c r="A55" s="9">
        <v>54</v>
      </c>
      <c r="B55" s="40" t="s">
        <v>4</v>
      </c>
      <c r="C55" s="24"/>
      <c r="D55" s="24"/>
      <c r="E55" s="25"/>
      <c r="F55" s="26">
        <f>SUM(F44:F54)</f>
        <v>117040</v>
      </c>
    </row>
    <row r="56" spans="1:6" ht="15.75" x14ac:dyDescent="0.25">
      <c r="A56" s="9">
        <v>55</v>
      </c>
      <c r="B56" s="66" t="s">
        <v>15</v>
      </c>
      <c r="C56" s="67"/>
      <c r="D56" s="67"/>
      <c r="E56" s="68"/>
      <c r="F56" s="28">
        <f>SUM(F10:F55)/2</f>
        <v>1805170</v>
      </c>
    </row>
    <row r="57" spans="1:6" ht="15.75" x14ac:dyDescent="0.25">
      <c r="A57" s="9">
        <v>56</v>
      </c>
      <c r="B57" s="69" t="s">
        <v>38</v>
      </c>
      <c r="C57" s="70"/>
      <c r="D57" s="70"/>
      <c r="E57" s="71"/>
      <c r="F57" s="29">
        <f>0.05*F56</f>
        <v>90258.5</v>
      </c>
    </row>
    <row r="58" spans="1:6" ht="30.75" customHeight="1" x14ac:dyDescent="0.25">
      <c r="A58" s="9">
        <v>57</v>
      </c>
      <c r="B58" s="72" t="s">
        <v>26</v>
      </c>
      <c r="C58" s="73"/>
      <c r="D58" s="73"/>
      <c r="E58" s="74"/>
      <c r="F58" s="30">
        <f>F56+F57</f>
        <v>1895428.5</v>
      </c>
    </row>
    <row r="59" spans="1:6" ht="15.75" x14ac:dyDescent="0.25">
      <c r="A59" s="9">
        <v>58</v>
      </c>
      <c r="B59" s="31" t="s">
        <v>31</v>
      </c>
      <c r="C59" s="6"/>
      <c r="D59" s="6"/>
      <c r="E59" s="27"/>
      <c r="F59" s="23"/>
    </row>
    <row r="60" spans="1:6" ht="15.75" x14ac:dyDescent="0.25">
      <c r="A60" s="9">
        <v>59</v>
      </c>
      <c r="B60" s="32" t="s">
        <v>36</v>
      </c>
      <c r="C60" s="33"/>
      <c r="D60" s="34"/>
      <c r="E60" s="22"/>
      <c r="F60" s="23">
        <v>100000</v>
      </c>
    </row>
    <row r="61" spans="1:6" ht="15.75" x14ac:dyDescent="0.25">
      <c r="A61" s="9">
        <v>60</v>
      </c>
      <c r="B61" s="32" t="s">
        <v>27</v>
      </c>
      <c r="C61" s="33"/>
      <c r="D61" s="34"/>
      <c r="E61" s="22"/>
      <c r="F61" s="23">
        <v>40000</v>
      </c>
    </row>
    <row r="62" spans="1:6" ht="31.5" x14ac:dyDescent="0.25">
      <c r="A62" s="9">
        <v>61</v>
      </c>
      <c r="B62" s="35" t="s">
        <v>52</v>
      </c>
      <c r="C62" s="33"/>
      <c r="D62" s="34"/>
      <c r="E62" s="22"/>
      <c r="F62" s="12">
        <v>80000</v>
      </c>
    </row>
    <row r="63" spans="1:6" ht="15.75" x14ac:dyDescent="0.25">
      <c r="A63" s="9">
        <v>62</v>
      </c>
      <c r="B63" s="35" t="s">
        <v>42</v>
      </c>
      <c r="C63" s="33"/>
      <c r="D63" s="34"/>
      <c r="E63" s="22"/>
      <c r="F63" s="12">
        <v>40000</v>
      </c>
    </row>
    <row r="64" spans="1:6" ht="15.75" x14ac:dyDescent="0.25">
      <c r="A64" s="9">
        <v>63</v>
      </c>
      <c r="B64" s="35" t="s">
        <v>62</v>
      </c>
      <c r="C64" s="33"/>
      <c r="D64" s="34"/>
      <c r="E64" s="22"/>
      <c r="F64" s="12">
        <v>70000</v>
      </c>
    </row>
    <row r="65" spans="1:6" ht="15.75" x14ac:dyDescent="0.25">
      <c r="A65" s="9">
        <v>64</v>
      </c>
      <c r="B65" s="35" t="s">
        <v>63</v>
      </c>
      <c r="C65" s="33"/>
      <c r="D65" s="34"/>
      <c r="E65" s="22"/>
      <c r="F65" s="12">
        <v>40000</v>
      </c>
    </row>
    <row r="66" spans="1:6" ht="15.75" x14ac:dyDescent="0.25">
      <c r="A66" s="9">
        <v>65</v>
      </c>
      <c r="B66" s="35" t="s">
        <v>43</v>
      </c>
      <c r="C66" s="33"/>
      <c r="D66" s="34"/>
      <c r="E66" s="22"/>
      <c r="F66" s="23">
        <v>50000</v>
      </c>
    </row>
    <row r="67" spans="1:6" ht="15.75" x14ac:dyDescent="0.25">
      <c r="A67" s="9">
        <v>66</v>
      </c>
      <c r="B67" s="35" t="s">
        <v>44</v>
      </c>
      <c r="C67" s="33"/>
      <c r="D67" s="34"/>
      <c r="E67" s="22"/>
      <c r="F67" s="23">
        <v>30000</v>
      </c>
    </row>
    <row r="68" spans="1:6" ht="15.75" x14ac:dyDescent="0.25">
      <c r="A68" s="9">
        <v>67</v>
      </c>
      <c r="B68" s="36" t="s">
        <v>4</v>
      </c>
      <c r="C68" s="21"/>
      <c r="D68" s="21"/>
      <c r="E68" s="22"/>
      <c r="F68" s="37">
        <f>SUM(F60:F67)</f>
        <v>450000</v>
      </c>
    </row>
    <row r="69" spans="1:6" ht="15.75" x14ac:dyDescent="0.25">
      <c r="A69" s="9">
        <v>68</v>
      </c>
      <c r="B69" s="38" t="s">
        <v>76</v>
      </c>
      <c r="C69" s="55"/>
      <c r="D69" s="56"/>
      <c r="E69" s="57"/>
      <c r="F69" s="29">
        <v>120000</v>
      </c>
    </row>
    <row r="70" spans="1:6" ht="15.75" x14ac:dyDescent="0.25">
      <c r="A70" s="9">
        <v>69</v>
      </c>
      <c r="B70" s="38" t="s">
        <v>65</v>
      </c>
      <c r="C70" s="18" t="s">
        <v>25</v>
      </c>
      <c r="D70" s="18">
        <v>80</v>
      </c>
      <c r="E70" s="19">
        <v>2000</v>
      </c>
      <c r="F70" s="29">
        <f>D70*E70</f>
        <v>160000</v>
      </c>
    </row>
    <row r="71" spans="1:6" ht="15.75" x14ac:dyDescent="0.25">
      <c r="A71" s="9">
        <v>70</v>
      </c>
      <c r="B71" s="38" t="s">
        <v>45</v>
      </c>
      <c r="C71" s="55"/>
      <c r="D71" s="56"/>
      <c r="E71" s="57"/>
      <c r="F71" s="29">
        <f>SUM(F72:F74)</f>
        <v>38000</v>
      </c>
    </row>
    <row r="72" spans="1:6" x14ac:dyDescent="0.25">
      <c r="A72" s="9">
        <v>71</v>
      </c>
      <c r="B72" s="21" t="s">
        <v>64</v>
      </c>
      <c r="C72" s="10" t="s">
        <v>14</v>
      </c>
      <c r="D72" s="10">
        <v>14</v>
      </c>
      <c r="E72" s="22">
        <v>2000</v>
      </c>
      <c r="F72" s="23">
        <f>D72*E72</f>
        <v>28000</v>
      </c>
    </row>
    <row r="73" spans="1:6" x14ac:dyDescent="0.25">
      <c r="A73" s="9">
        <v>72</v>
      </c>
      <c r="B73" s="21" t="s">
        <v>53</v>
      </c>
      <c r="C73" s="10" t="s">
        <v>14</v>
      </c>
      <c r="D73" s="10">
        <v>1</v>
      </c>
      <c r="E73" s="22">
        <v>4000</v>
      </c>
      <c r="F73" s="23">
        <f t="shared" ref="F73:F74" si="6">D73*E73</f>
        <v>4000</v>
      </c>
    </row>
    <row r="74" spans="1:6" x14ac:dyDescent="0.25">
      <c r="A74" s="9">
        <v>73</v>
      </c>
      <c r="B74" s="42" t="s">
        <v>54</v>
      </c>
      <c r="C74" s="10" t="s">
        <v>14</v>
      </c>
      <c r="D74" s="10">
        <v>1</v>
      </c>
      <c r="E74" s="22">
        <v>6000</v>
      </c>
      <c r="F74" s="23">
        <f t="shared" si="6"/>
        <v>6000</v>
      </c>
    </row>
    <row r="75" spans="1:6" ht="15.75" x14ac:dyDescent="0.25">
      <c r="A75" s="9">
        <v>74</v>
      </c>
      <c r="B75" s="38" t="s">
        <v>46</v>
      </c>
      <c r="C75" s="55"/>
      <c r="D75" s="56"/>
      <c r="E75" s="57"/>
      <c r="F75" s="29">
        <v>150000</v>
      </c>
    </row>
    <row r="76" spans="1:6" ht="23.25" x14ac:dyDescent="0.25">
      <c r="A76" s="9">
        <v>75</v>
      </c>
      <c r="B76" s="63" t="s">
        <v>5</v>
      </c>
      <c r="C76" s="64"/>
      <c r="D76" s="64"/>
      <c r="E76" s="65"/>
      <c r="F76" s="7">
        <f>F58+F68+F69+F70+F75+F71</f>
        <v>2813428.5</v>
      </c>
    </row>
    <row r="77" spans="1:6" x14ac:dyDescent="0.25">
      <c r="A77" s="9">
        <v>76</v>
      </c>
      <c r="B77" s="39" t="s">
        <v>32</v>
      </c>
      <c r="C77" s="43" t="s">
        <v>79</v>
      </c>
      <c r="D77" s="58" t="s">
        <v>37</v>
      </c>
      <c r="E77" s="59"/>
      <c r="F77" s="41">
        <f>F76/F5</f>
        <v>26367.652296157448</v>
      </c>
    </row>
  </sheetData>
  <mergeCells count="16">
    <mergeCell ref="A1:B1"/>
    <mergeCell ref="C1:F1"/>
    <mergeCell ref="C2:F2"/>
    <mergeCell ref="C3:F3"/>
    <mergeCell ref="C5:D5"/>
    <mergeCell ref="C75:E75"/>
    <mergeCell ref="C69:E69"/>
    <mergeCell ref="C71:E71"/>
    <mergeCell ref="D77:E77"/>
    <mergeCell ref="C4:F4"/>
    <mergeCell ref="B76:E76"/>
    <mergeCell ref="B56:E56"/>
    <mergeCell ref="B57:E57"/>
    <mergeCell ref="B58:E58"/>
    <mergeCell ref="B6:B7"/>
    <mergeCell ref="C7:F7"/>
  </mergeCells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2014-03-25T06:05:36Z</cp:lastPrinted>
  <dcterms:created xsi:type="dcterms:W3CDTF">2013-11-27T09:44:20Z</dcterms:created>
  <dcterms:modified xsi:type="dcterms:W3CDTF">2014-05-13T10:08:31Z</dcterms:modified>
</cp:coreProperties>
</file>