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55" yWindow="2265" windowWidth="18630" windowHeight="8835" activeTab="1"/>
  </bookViews>
  <sheets>
    <sheet name="Смета в ТЕРах" sheetId="3" r:id="rId1"/>
    <sheet name="Коммерческая" sheetId="4" r:id="rId2"/>
    <sheet name="Себестоимость" sheetId="5" r:id="rId3"/>
  </sheets>
  <definedNames>
    <definedName name="_xlnm._FilterDatabase" localSheetId="1" hidden="1">Коммерческая!$A$12:$W$249</definedName>
    <definedName name="_xlnm._FilterDatabase" localSheetId="2" hidden="1">Себестоимость!$A$12:$W$249</definedName>
    <definedName name="Дата_изменения_группы_строек" localSheetId="1">#REF!</definedName>
    <definedName name="Дата_изменения_группы_строек" localSheetId="2">#REF!</definedName>
    <definedName name="Дата_изменения_группы_строек">#REF!</definedName>
    <definedName name="Дата_изменения_локальной_сметы" localSheetId="1">#REF!</definedName>
    <definedName name="Дата_изменения_локальной_сметы" localSheetId="2">#REF!</definedName>
    <definedName name="Дата_изменения_локальной_сметы">#REF!</definedName>
    <definedName name="Дата_изменения_объекта" localSheetId="1">#REF!</definedName>
    <definedName name="Дата_изменения_объекта" localSheetId="2">#REF!</definedName>
    <definedName name="Дата_изменения_объекта">#REF!</definedName>
    <definedName name="Дата_изменения_объектной_сметы" localSheetId="1">#REF!</definedName>
    <definedName name="Дата_изменения_объектной_сметы" localSheetId="2">#REF!</definedName>
    <definedName name="Дата_изменения_объектной_сметы">#REF!</definedName>
    <definedName name="Дата_изменения_очереди" localSheetId="1">#REF!</definedName>
    <definedName name="Дата_изменения_очереди" localSheetId="2">#REF!</definedName>
    <definedName name="Дата_изменения_очереди">#REF!</definedName>
    <definedName name="Дата_изменения_пускового_комплекса" localSheetId="1">#REF!</definedName>
    <definedName name="Дата_изменения_пускового_комплекса" localSheetId="2">#REF!</definedName>
    <definedName name="Дата_изменения_пускового_комплекса">#REF!</definedName>
    <definedName name="Дата_изменения_сводного_сметного_расчета" localSheetId="1">#REF!</definedName>
    <definedName name="Дата_изменения_сводного_сметного_расчета" localSheetId="2">#REF!</definedName>
    <definedName name="Дата_изменения_сводного_сметного_расчета">#REF!</definedName>
    <definedName name="Дата_изменения_стройки" localSheetId="1">#REF!</definedName>
    <definedName name="Дата_изменения_стройки" localSheetId="2">#REF!</definedName>
    <definedName name="Дата_изменения_стройки">#REF!</definedName>
    <definedName name="Дата_создания_группы_строек" localSheetId="1">#REF!</definedName>
    <definedName name="Дата_создания_группы_строек" localSheetId="2">#REF!</definedName>
    <definedName name="Дата_создания_группы_строек">#REF!</definedName>
    <definedName name="Дата_создания_локальной_сметы" localSheetId="1">#REF!</definedName>
    <definedName name="Дата_создания_локальной_сметы" localSheetId="2">#REF!</definedName>
    <definedName name="Дата_создания_локальной_сметы">#REF!</definedName>
    <definedName name="Дата_создания_объекта" localSheetId="1">#REF!</definedName>
    <definedName name="Дата_создания_объекта" localSheetId="2">#REF!</definedName>
    <definedName name="Дата_создания_объекта">#REF!</definedName>
    <definedName name="Дата_создания_объектной_сметы" localSheetId="1">#REF!</definedName>
    <definedName name="Дата_создания_объектной_сметы" localSheetId="2">#REF!</definedName>
    <definedName name="Дата_создания_объектной_сметы">#REF!</definedName>
    <definedName name="Дата_создания_очереди" localSheetId="1">#REF!</definedName>
    <definedName name="Дата_создания_очереди" localSheetId="2">#REF!</definedName>
    <definedName name="Дата_создания_очереди">#REF!</definedName>
    <definedName name="Дата_создания_пускового_комплекса" localSheetId="1">#REF!</definedName>
    <definedName name="Дата_создания_пускового_комплекса" localSheetId="2">#REF!</definedName>
    <definedName name="Дата_создания_пускового_комплекса">#REF!</definedName>
    <definedName name="Дата_создания_сводного_сметного_расчета" localSheetId="1">#REF!</definedName>
    <definedName name="Дата_создания_сводного_сметного_расчета" localSheetId="2">#REF!</definedName>
    <definedName name="Дата_создания_сводного_сметного_расчета">#REF!</definedName>
    <definedName name="Дата_создания_стройки" localSheetId="1">#REF!</definedName>
    <definedName name="Дата_создания_стройки" localSheetId="2">#REF!</definedName>
    <definedName name="Дата_создания_стройки">#REF!</definedName>
    <definedName name="_xlnm.Print_Titles" localSheetId="1">Коммерческая!$12:$12</definedName>
    <definedName name="_xlnm.Print_Titles" localSheetId="2">Себестоимость!$12:$12</definedName>
    <definedName name="_xlnm.Print_Titles" localSheetId="0">'Смета в ТЕРах'!$28:$28</definedName>
    <definedName name="Заказчик" localSheetId="1">#REF!</definedName>
    <definedName name="Заказчик" localSheetId="2">#REF!</definedName>
    <definedName name="Заказчик">#REF!</definedName>
    <definedName name="Инвестор" localSheetId="1">#REF!</definedName>
    <definedName name="Инвестор" localSheetId="2">#REF!</definedName>
    <definedName name="Инвестор">#REF!</definedName>
    <definedName name="Индекс_ЛН_группы_строек" localSheetId="1">#REF!</definedName>
    <definedName name="Индекс_ЛН_группы_строек" localSheetId="2">#REF!</definedName>
    <definedName name="Индекс_ЛН_группы_строек">#REF!</definedName>
    <definedName name="Индекс_ЛН_локальной_сметы" localSheetId="1">#REF!</definedName>
    <definedName name="Индекс_ЛН_локальной_сметы" localSheetId="2">#REF!</definedName>
    <definedName name="Индекс_ЛН_локальной_сметы">#REF!</definedName>
    <definedName name="Индекс_ЛН_объекта" localSheetId="1">#REF!</definedName>
    <definedName name="Индекс_ЛН_объекта" localSheetId="2">#REF!</definedName>
    <definedName name="Индекс_ЛН_объекта">#REF!</definedName>
    <definedName name="Индекс_ЛН_объектной_сметы" localSheetId="1">#REF!</definedName>
    <definedName name="Индекс_ЛН_объектной_сметы" localSheetId="2">#REF!</definedName>
    <definedName name="Индекс_ЛН_объектной_сметы">#REF!</definedName>
    <definedName name="Индекс_ЛН_очереди" localSheetId="1">#REF!</definedName>
    <definedName name="Индекс_ЛН_очереди" localSheetId="2">#REF!</definedName>
    <definedName name="Индекс_ЛН_очереди">#REF!</definedName>
    <definedName name="Индекс_ЛН_пускового_комплекса" localSheetId="1">#REF!</definedName>
    <definedName name="Индекс_ЛН_пускового_комплекса" localSheetId="2">#REF!</definedName>
    <definedName name="Индекс_ЛН_пускового_комплекса">#REF!</definedName>
    <definedName name="Индекс_ЛН_сводного_сметного_расчета" localSheetId="1">#REF!</definedName>
    <definedName name="Индекс_ЛН_сводного_сметного_расчета" localSheetId="2">#REF!</definedName>
    <definedName name="Индекс_ЛН_сводного_сметного_расчета">#REF!</definedName>
    <definedName name="Индекс_ЛН_стройки" localSheetId="1">#REF!</definedName>
    <definedName name="Индекс_ЛН_стройки" localSheetId="2">#REF!</definedName>
    <definedName name="Индекс_ЛН_стройки">#REF!</definedName>
    <definedName name="Итого_ЗПМ__по_рес_расчету_с_учетом_к_тов" localSheetId="1">#REF!</definedName>
    <definedName name="Итого_ЗПМ__по_рес_расчету_с_учетом_к_тов" localSheetId="2">#REF!</definedName>
    <definedName name="Итого_ЗПМ__по_рес_расчету_с_учетом_к_тов">#REF!</definedName>
    <definedName name="Итого_ЗПМ_в_базисных_ценах" localSheetId="1">#REF!</definedName>
    <definedName name="Итого_ЗПМ_в_базисных_ценах" localSheetId="2">#REF!</definedName>
    <definedName name="Итого_ЗПМ_в_базисных_ценах">#REF!</definedName>
    <definedName name="Итого_ЗПМ_в_базисных_ценах_с_учетом_к_тов" localSheetId="1">#REF!</definedName>
    <definedName name="Итого_ЗПМ_в_базисных_ценах_с_учетом_к_тов" localSheetId="2">#REF!</definedName>
    <definedName name="Итого_ЗПМ_в_базисных_ценах_с_учетом_к_тов">#REF!</definedName>
    <definedName name="Итого_ЗПМ_по_акту_вып_работ_в_базисных_ценах_с_учетом_к_тов" localSheetId="1">#REF!</definedName>
    <definedName name="Итого_ЗПМ_по_акту_вып_работ_в_базисных_ценах_с_учетом_к_тов" localSheetId="2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 localSheetId="1">#REF!</definedName>
    <definedName name="Итого_ЗПМ_по_акту_вып_работ_при_ресурсном_расчете_с_учетом_к_тов" localSheetId="2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 localSheetId="1">#REF!</definedName>
    <definedName name="Итого_ЗПМ_по_акту_выполненных_работ_в_базисных_ценах" localSheetId="2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 localSheetId="1">#REF!</definedName>
    <definedName name="Итого_ЗПМ_по_акту_выполненных_работ_при_ресурсном_расчете" localSheetId="2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 localSheetId="1">#REF!</definedName>
    <definedName name="Итого_ЗПМ_при_расчете_по_стоимости_ч_часа_работы_механизаторов" localSheetId="2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 localSheetId="1">#REF!</definedName>
    <definedName name="Итого_МАТ_по_акту_вып_работ_в_базисных_ценах_с_учетом_к_тов" localSheetId="2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 localSheetId="1">#REF!</definedName>
    <definedName name="Итого_МАТ_по_акту_вып_работ_при_ресурсном_расчете_с_учетом_к_тов" localSheetId="2">#REF!</definedName>
    <definedName name="Итого_МАТ_по_акту_вып_работ_при_ресурсном_расчете_с_учетом_к_тов">#REF!</definedName>
    <definedName name="Итого_материалы" localSheetId="1">#REF!</definedName>
    <definedName name="Итого_материалы" localSheetId="2">#REF!</definedName>
    <definedName name="Итого_материалы">#REF!</definedName>
    <definedName name="Итого_материалы__по_рес_расчету_с_учетом_к_тов" localSheetId="1">#REF!</definedName>
    <definedName name="Итого_материалы__по_рес_расчету_с_учетом_к_тов" localSheetId="2">#REF!</definedName>
    <definedName name="Итого_материалы__по_рес_расчету_с_учетом_к_тов">#REF!</definedName>
    <definedName name="Итого_материалы_в_базисных_ценах" localSheetId="1">#REF!</definedName>
    <definedName name="Итого_материалы_в_базисных_ценах" localSheetId="2">#REF!</definedName>
    <definedName name="Итого_материалы_в_базисных_ценах">#REF!</definedName>
    <definedName name="Итого_материалы_в_базисных_ценах_с_учетом_к_тов" localSheetId="1">#REF!</definedName>
    <definedName name="Итого_материалы_в_базисных_ценах_с_учетом_к_тов" localSheetId="2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 localSheetId="1">#REF!</definedName>
    <definedName name="Итого_материалы_по_акту_выполненных_работ_в_базисных_ценах" localSheetId="2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 localSheetId="1">#REF!</definedName>
    <definedName name="Итого_материалы_по_акту_выполненных_работ_при_ресурсном_расчете" localSheetId="2">#REF!</definedName>
    <definedName name="Итого_материалы_по_акту_выполненных_работ_при_ресурсном_расчете">#REF!</definedName>
    <definedName name="Итого_машины_и_механизмы" localSheetId="1">#REF!</definedName>
    <definedName name="Итого_машины_и_механизмы" localSheetId="2">#REF!</definedName>
    <definedName name="Итого_машины_и_механизмы">#REF!</definedName>
    <definedName name="Итого_машины_и_механизмы_в_базисных_ценах" localSheetId="1">#REF!</definedName>
    <definedName name="Итого_машины_и_механизмы_в_базисных_ценах" localSheetId="2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 localSheetId="1">#REF!</definedName>
    <definedName name="Итого_машины_и_механизмы_по_акту_выполненных_работ_в_базисных_ценах" localSheetId="2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 localSheetId="1">#REF!</definedName>
    <definedName name="Итого_машины_и_механизмы_по_акту_выполненных_работ_при_ресурсном_расчете" localSheetId="2">#REF!</definedName>
    <definedName name="Итого_машины_и_механизмы_по_акту_выполненных_работ_при_ресурсном_расчете">#REF!</definedName>
    <definedName name="Итого_НР_в_базисных_ценах" localSheetId="1">#REF!</definedName>
    <definedName name="Итого_НР_в_базисных_ценах" localSheetId="2">#REF!</definedName>
    <definedName name="Итого_НР_в_базисных_ценах">#REF!</definedName>
    <definedName name="Итого_НР_по_акту_в_базисных_ценах" localSheetId="1">#REF!</definedName>
    <definedName name="Итого_НР_по_акту_в_базисных_ценах" localSheetId="2">#REF!</definedName>
    <definedName name="Итого_НР_по_акту_в_базисных_ценах">#REF!</definedName>
    <definedName name="Итого_НР_по_акту_по_ресурсному_расчету" localSheetId="1">#REF!</definedName>
    <definedName name="Итого_НР_по_акту_по_ресурсному_расчету" localSheetId="2">#REF!</definedName>
    <definedName name="Итого_НР_по_акту_по_ресурсному_расчету">#REF!</definedName>
    <definedName name="Итого_НР_по_ресурсному_расчету" localSheetId="1">#REF!</definedName>
    <definedName name="Итого_НР_по_ресурсному_расчету" localSheetId="2">#REF!</definedName>
    <definedName name="Итого_НР_по_ресурсному_расчету">#REF!</definedName>
    <definedName name="Итого_ОЗП" localSheetId="1">#REF!</definedName>
    <definedName name="Итого_ОЗП" localSheetId="2">#REF!</definedName>
    <definedName name="Итого_ОЗП">#REF!</definedName>
    <definedName name="Итого_ОЗП_в_базисных_ценах" localSheetId="1">#REF!</definedName>
    <definedName name="Итого_ОЗП_в_базисных_ценах" localSheetId="2">#REF!</definedName>
    <definedName name="Итого_ОЗП_в_базисных_ценах">#REF!</definedName>
    <definedName name="Итого_ОЗП_в_базисных_ценах_с_учетом_к_тов" localSheetId="1">#REF!</definedName>
    <definedName name="Итого_ОЗП_в_базисных_ценах_с_учетом_к_тов" localSheetId="2">#REF!</definedName>
    <definedName name="Итого_ОЗП_в_базисных_ценах_с_учетом_к_тов">#REF!</definedName>
    <definedName name="Итого_ОЗП_по_акту_вып_работ_в_базисных_ценах_с_учетом_к_тов" localSheetId="1">#REF!</definedName>
    <definedName name="Итого_ОЗП_по_акту_вып_работ_в_базисных_ценах_с_учетом_к_тов" localSheetId="2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 localSheetId="1">#REF!</definedName>
    <definedName name="Итого_ОЗП_по_акту_вып_работ_при_ресурсном_расчете_с_учетом_к_тов" localSheetId="2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 localSheetId="1">#REF!</definedName>
    <definedName name="Итого_ОЗП_по_акту_выполненных_работ_в_базисных_ценах" localSheetId="2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 localSheetId="1">#REF!</definedName>
    <definedName name="Итого_ОЗП_по_акту_выполненных_работ_при_ресурсном_расчете" localSheetId="2">#REF!</definedName>
    <definedName name="Итого_ОЗП_по_акту_выполненных_работ_при_ресурсном_расчете">#REF!</definedName>
    <definedName name="Итого_ОЗП_по_рес_расчету_с_учетом_к_тов" localSheetId="1">#REF!</definedName>
    <definedName name="Итого_ОЗП_по_рес_расчету_с_учетом_к_тов" localSheetId="2">#REF!</definedName>
    <definedName name="Итого_ОЗП_по_рес_расчету_с_учетом_к_тов">#REF!</definedName>
    <definedName name="Итого_ПЗ" localSheetId="1">#REF!</definedName>
    <definedName name="Итого_ПЗ" localSheetId="2">#REF!</definedName>
    <definedName name="Итого_ПЗ">#REF!</definedName>
    <definedName name="Итого_ПЗ_в_базисных_ценах" localSheetId="1">#REF!</definedName>
    <definedName name="Итого_ПЗ_в_базисных_ценах" localSheetId="2">#REF!</definedName>
    <definedName name="Итого_ПЗ_в_базисных_ценах">#REF!</definedName>
    <definedName name="Итого_ПЗ_в_базисных_ценах_с_учетом_к_тов" localSheetId="1">#REF!</definedName>
    <definedName name="Итого_ПЗ_в_базисных_ценах_с_учетом_к_тов" localSheetId="2">#REF!</definedName>
    <definedName name="Итого_ПЗ_в_базисных_ценах_с_учетом_к_тов">#REF!</definedName>
    <definedName name="Итого_ПЗ_по_акту_вып_работ_в_базисных_ценах_с_учетом_к_тов" localSheetId="1">#REF!</definedName>
    <definedName name="Итого_ПЗ_по_акту_вып_работ_в_базисных_ценах_с_учетом_к_тов" localSheetId="2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 localSheetId="1">#REF!</definedName>
    <definedName name="Итого_ПЗ_по_акту_вып_работ_при_ресурсном_расчете_с_учетом_к_тов" localSheetId="2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 localSheetId="1">#REF!</definedName>
    <definedName name="Итого_ПЗ_по_акту_выполненных_работ_в_базисных_ценах" localSheetId="2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 localSheetId="1">#REF!</definedName>
    <definedName name="Итого_ПЗ_по_акту_выполненных_работ_при_ресурсном_расчете" localSheetId="2">#REF!</definedName>
    <definedName name="Итого_ПЗ_по_акту_выполненных_работ_при_ресурсном_расчете">#REF!</definedName>
    <definedName name="Итого_ПЗ_по_рес_расчету_с_учетом_к_тов" localSheetId="1">#REF!</definedName>
    <definedName name="Итого_ПЗ_по_рес_расчету_с_учетом_к_тов" localSheetId="2">#REF!</definedName>
    <definedName name="Итого_ПЗ_по_рес_расчету_с_учетом_к_тов">#REF!</definedName>
    <definedName name="Итого_СП_в_базисных_ценах" localSheetId="1">#REF!</definedName>
    <definedName name="Итого_СП_в_базисных_ценах" localSheetId="2">#REF!</definedName>
    <definedName name="Итого_СП_в_базисных_ценах">#REF!</definedName>
    <definedName name="Итого_СП_по_акту_в_базисных_ценах" localSheetId="1">#REF!</definedName>
    <definedName name="Итого_СП_по_акту_в_базисных_ценах" localSheetId="2">#REF!</definedName>
    <definedName name="Итого_СП_по_акту_в_базисных_ценах">#REF!</definedName>
    <definedName name="Итого_СП_по_акту_по_ресурсному_расчету" localSheetId="1">#REF!</definedName>
    <definedName name="Итого_СП_по_акту_по_ресурсному_расчету" localSheetId="2">#REF!</definedName>
    <definedName name="Итого_СП_по_акту_по_ресурсному_расчету">#REF!</definedName>
    <definedName name="Итого_СП_по_ресурсному_расчету" localSheetId="1">#REF!</definedName>
    <definedName name="Итого_СП_по_ресурсному_расчету" localSheetId="2">#REF!</definedName>
    <definedName name="Итого_СП_по_ресурсному_расчету">#REF!</definedName>
    <definedName name="Итого_ФОТ_в_базисных_ценах" localSheetId="1">#REF!</definedName>
    <definedName name="Итого_ФОТ_в_базисных_ценах" localSheetId="2">#REF!</definedName>
    <definedName name="Итого_ФОТ_в_базисных_ценах">#REF!</definedName>
    <definedName name="Итого_ФОТ_по_акту_выполненных_работ_в_базисных_ценах" localSheetId="1">#REF!</definedName>
    <definedName name="Итого_ФОТ_по_акту_выполненных_работ_в_базисных_ценах" localSheetId="2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 localSheetId="1">#REF!</definedName>
    <definedName name="Итого_ФОТ_по_акту_выполненных_работ_при_ресурсном_расчете" localSheetId="2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 localSheetId="1">#REF!</definedName>
    <definedName name="Итого_ФОТ_при_расчете_по_доле_з_п_в_стоимости_эксплуатации_машин" localSheetId="2">#REF!</definedName>
    <definedName name="Итого_ФОТ_при_расчете_по_доле_з_п_в_стоимости_эксплуатации_машин">#REF!</definedName>
    <definedName name="Итого_ЭММ__по_рес_расчету_с_учетом_к_тов" localSheetId="1">#REF!</definedName>
    <definedName name="Итого_ЭММ__по_рес_расчету_с_учетом_к_тов" localSheetId="2">#REF!</definedName>
    <definedName name="Итого_ЭММ__по_рес_расчету_с_учетом_к_тов">#REF!</definedName>
    <definedName name="Итого_ЭММ_в_базисных_ценах_с_учетом_к_тов" localSheetId="1">#REF!</definedName>
    <definedName name="Итого_ЭММ_в_базисных_ценах_с_учетом_к_тов" localSheetId="2">#REF!</definedName>
    <definedName name="Итого_ЭММ_в_базисных_ценах_с_учетом_к_тов">#REF!</definedName>
    <definedName name="Итого_ЭММ_по_акту_вып_работ_в_базисных_ценах_с_учетом_к_тов" localSheetId="1">#REF!</definedName>
    <definedName name="Итого_ЭММ_по_акту_вып_работ_в_базисных_ценах_с_учетом_к_тов" localSheetId="2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 localSheetId="1">#REF!</definedName>
    <definedName name="Итого_ЭММ_по_акту_вып_работ_при_ресурсном_расчете_с_учетом_к_тов" localSheetId="2">#REF!</definedName>
    <definedName name="Итого_ЭММ_по_акту_вып_работ_при_ресурсном_расчете_с_учетом_к_тов">#REF!</definedName>
    <definedName name="к_ЗПМ" localSheetId="1">#REF!</definedName>
    <definedName name="к_ЗПМ" localSheetId="2">#REF!</definedName>
    <definedName name="к_ЗПМ">#REF!</definedName>
    <definedName name="к_МАТ" localSheetId="1">#REF!</definedName>
    <definedName name="к_МАТ" localSheetId="2">#REF!</definedName>
    <definedName name="к_МАТ">#REF!</definedName>
    <definedName name="к_ОЗП" localSheetId="1">#REF!</definedName>
    <definedName name="к_ОЗП" localSheetId="2">#REF!</definedName>
    <definedName name="к_ОЗП">#REF!</definedName>
    <definedName name="к_ПЗ" localSheetId="1">#REF!</definedName>
    <definedName name="к_ПЗ" localSheetId="2">#REF!</definedName>
    <definedName name="к_ПЗ">#REF!</definedName>
    <definedName name="к_ЭМ" localSheetId="1">#REF!</definedName>
    <definedName name="к_ЭМ" localSheetId="2">#REF!</definedName>
    <definedName name="к_ЭМ">#REF!</definedName>
    <definedName name="Монтажные_работы_в_базисных_ценах" localSheetId="1">#REF!</definedName>
    <definedName name="Монтажные_работы_в_базисных_ценах" localSheetId="2">#REF!</definedName>
    <definedName name="Монтажные_работы_в_базисных_ценах">#REF!</definedName>
    <definedName name="Монтажные_работы_в_текущих_ценах" localSheetId="1">#REF!</definedName>
    <definedName name="Монтажные_работы_в_текущих_ценах" localSheetId="2">#REF!</definedName>
    <definedName name="Монтажные_работы_в_текущих_ценах">#REF!</definedName>
    <definedName name="Монтажные_работы_в_текущих_ценах_по_ресурсному_расчету" localSheetId="1">#REF!</definedName>
    <definedName name="Монтажные_работы_в_текущих_ценах_по_ресурсному_расчету" localSheetId="2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 localSheetId="1">#REF!</definedName>
    <definedName name="Монтажные_работы_в_текущих_ценах_после_применения_индексов" localSheetId="2">#REF!</definedName>
    <definedName name="Монтажные_работы_в_текущих_ценах_после_применения_индексов">#REF!</definedName>
    <definedName name="Наименование_группы_строек" localSheetId="1">#REF!</definedName>
    <definedName name="Наименование_группы_строек" localSheetId="2">#REF!</definedName>
    <definedName name="Наименование_группы_строек">#REF!</definedName>
    <definedName name="Наименование_локальной_сметы" localSheetId="1">#REF!</definedName>
    <definedName name="Наименование_локальной_сметы" localSheetId="2">#REF!</definedName>
    <definedName name="Наименование_локальной_сметы">#REF!</definedName>
    <definedName name="Наименование_объекта" localSheetId="1">#REF!</definedName>
    <definedName name="Наименование_объекта" localSheetId="2">#REF!</definedName>
    <definedName name="Наименование_объекта">#REF!</definedName>
    <definedName name="Наименование_объектной_сметы" localSheetId="1">#REF!</definedName>
    <definedName name="Наименование_объектной_сметы" localSheetId="2">#REF!</definedName>
    <definedName name="Наименование_объектной_сметы">#REF!</definedName>
    <definedName name="Наименование_очереди" localSheetId="1">#REF!</definedName>
    <definedName name="Наименование_очереди" localSheetId="2">#REF!</definedName>
    <definedName name="Наименование_очереди">#REF!</definedName>
    <definedName name="Наименование_пускового_комплекса" localSheetId="1">#REF!</definedName>
    <definedName name="Наименование_пускового_комплекса" localSheetId="2">#REF!</definedName>
    <definedName name="Наименование_пускового_комплекса">#REF!</definedName>
    <definedName name="Наименование_сводного_сметного_расчета" localSheetId="1">#REF!</definedName>
    <definedName name="Наименование_сводного_сметного_расчета" localSheetId="2">#REF!</definedName>
    <definedName name="Наименование_сводного_сметного_расчета">#REF!</definedName>
    <definedName name="Наименование_стройки" localSheetId="1">#REF!</definedName>
    <definedName name="Наименование_стройки" localSheetId="2">#REF!</definedName>
    <definedName name="Наименование_стройки">#REF!</definedName>
    <definedName name="Норм_трудоемкость_механизаторов_по_смете_с_учетом_к_тов" localSheetId="1">#REF!</definedName>
    <definedName name="Норм_трудоемкость_механизаторов_по_смете_с_учетом_к_тов" localSheetId="2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 localSheetId="1">#REF!</definedName>
    <definedName name="Норм_трудоемкость_осн_рабочих_по_смете_с_учетом_к_тов" localSheetId="2">#REF!</definedName>
    <definedName name="Норм_трудоемкость_осн_рабочих_по_смете_с_учетом_к_тов">#REF!</definedName>
    <definedName name="Нормативная_трудоемкость_механизаторов_по_смете" localSheetId="1">#REF!</definedName>
    <definedName name="Нормативная_трудоемкость_механизаторов_по_смете" localSheetId="2">#REF!</definedName>
    <definedName name="Нормативная_трудоемкость_механизаторов_по_смете">#REF!</definedName>
    <definedName name="Нормативная_трудоемкость_основных_рабочих_по_смете" localSheetId="1">#REF!</definedName>
    <definedName name="Нормативная_трудоемкость_основных_рабочих_по_смете" localSheetId="2">#REF!</definedName>
    <definedName name="Нормативная_трудоемкость_основных_рабочих_по_смете">#REF!</definedName>
    <definedName name="Оборудование_в_базисных_ценах" localSheetId="1">#REF!</definedName>
    <definedName name="Оборудование_в_базисных_ценах" localSheetId="2">#REF!</definedName>
    <definedName name="Оборудование_в_базисных_ценах">#REF!</definedName>
    <definedName name="Оборудование_в_текущих_ценах" localSheetId="1">#REF!</definedName>
    <definedName name="Оборудование_в_текущих_ценах" localSheetId="2">#REF!</definedName>
    <definedName name="Оборудование_в_текущих_ценах">#REF!</definedName>
    <definedName name="Оборудование_в_текущих_ценах_по_ресурсному_расчету" localSheetId="1">#REF!</definedName>
    <definedName name="Оборудование_в_текущих_ценах_по_ресурсному_расчету" localSheetId="2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 localSheetId="1">#REF!</definedName>
    <definedName name="Оборудование_в_текущих_ценах_после_применения_индексов" localSheetId="2">#REF!</definedName>
    <definedName name="Оборудование_в_текущих_ценах_после_применения_индексов">#REF!</definedName>
    <definedName name="Обоснование_поправки" localSheetId="1">#REF!</definedName>
    <definedName name="Обоснование_поправки" localSheetId="2">#REF!</definedName>
    <definedName name="Обоснование_поправки">#REF!</definedName>
    <definedName name="Описание_группы_строек" localSheetId="1">#REF!</definedName>
    <definedName name="Описание_группы_строек" localSheetId="2">#REF!</definedName>
    <definedName name="Описание_группы_строек">#REF!</definedName>
    <definedName name="Описание_локальной_сметы" localSheetId="1">#REF!</definedName>
    <definedName name="Описание_локальной_сметы" localSheetId="2">#REF!</definedName>
    <definedName name="Описание_локальной_сметы">#REF!</definedName>
    <definedName name="Описание_объекта" localSheetId="1">#REF!</definedName>
    <definedName name="Описание_объекта" localSheetId="2">#REF!</definedName>
    <definedName name="Описание_объекта">#REF!</definedName>
    <definedName name="Описание_объектной_сметы" localSheetId="1">#REF!</definedName>
    <definedName name="Описание_объектной_сметы" localSheetId="2">#REF!</definedName>
    <definedName name="Описание_объектной_сметы">#REF!</definedName>
    <definedName name="Описание_очереди" localSheetId="1">#REF!</definedName>
    <definedName name="Описание_очереди" localSheetId="2">#REF!</definedName>
    <definedName name="Описание_очереди">#REF!</definedName>
    <definedName name="Описание_пускового_комплекса" localSheetId="1">#REF!</definedName>
    <definedName name="Описание_пускового_комплекса" localSheetId="2">#REF!</definedName>
    <definedName name="Описание_пускового_комплекса">#REF!</definedName>
    <definedName name="Описание_сводного_сметного_расчета" localSheetId="1">#REF!</definedName>
    <definedName name="Описание_сводного_сметного_расчета" localSheetId="2">#REF!</definedName>
    <definedName name="Описание_сводного_сметного_расчета">#REF!</definedName>
    <definedName name="Описание_стройки" localSheetId="1">#REF!</definedName>
    <definedName name="Описание_стройки" localSheetId="2">#REF!</definedName>
    <definedName name="Описание_стройки">#REF!</definedName>
    <definedName name="Основание" localSheetId="1">#REF!</definedName>
    <definedName name="Основание" localSheetId="2">#REF!</definedName>
    <definedName name="Основание">#REF!</definedName>
    <definedName name="Отчетный_период__учет_выполненных_работ" localSheetId="1">#REF!</definedName>
    <definedName name="Отчетный_период__учет_выполненных_работ" localSheetId="2">#REF!</definedName>
    <definedName name="Отчетный_период__учет_выполненных_работ">#REF!</definedName>
    <definedName name="Проверил" localSheetId="1">#REF!</definedName>
    <definedName name="Проверил" localSheetId="2">#REF!</definedName>
    <definedName name="Проверил">#REF!</definedName>
    <definedName name="Прочие_затраты_в_базисных_ценах" localSheetId="1">#REF!</definedName>
    <definedName name="Прочие_затраты_в_базисных_ценах" localSheetId="2">#REF!</definedName>
    <definedName name="Прочие_затраты_в_базисных_ценах">#REF!</definedName>
    <definedName name="Прочие_затраты_в_текущих_ценах" localSheetId="1">#REF!</definedName>
    <definedName name="Прочие_затраты_в_текущих_ценах" localSheetId="2">#REF!</definedName>
    <definedName name="Прочие_затраты_в_текущих_ценах">#REF!</definedName>
    <definedName name="Прочие_затраты_в_текущих_ценах_по_ресурсному_расчету" localSheetId="1">#REF!</definedName>
    <definedName name="Прочие_затраты_в_текущих_ценах_по_ресурсному_расчету" localSheetId="2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 localSheetId="1">#REF!</definedName>
    <definedName name="Прочие_затраты_в_текущих_ценах_после_применения_индексов" localSheetId="2">#REF!</definedName>
    <definedName name="Прочие_затраты_в_текущих_ценах_после_применения_индексов">#REF!</definedName>
    <definedName name="Районный_к_т_к_ЗП" localSheetId="1">#REF!</definedName>
    <definedName name="Районный_к_т_к_ЗП" localSheetId="2">#REF!</definedName>
    <definedName name="Районный_к_т_к_ЗП">#REF!</definedName>
    <definedName name="Районный_к_т_к_ЗП_по_ресурсному_расчету" localSheetId="1">#REF!</definedName>
    <definedName name="Районный_к_т_к_ЗП_по_ресурсному_расчету" localSheetId="2">#REF!</definedName>
    <definedName name="Районный_к_т_к_ЗП_по_ресурсному_расчету">#REF!</definedName>
    <definedName name="Регистрационный_номер_группы_строек" localSheetId="1">#REF!</definedName>
    <definedName name="Регистрационный_номер_группы_строек" localSheetId="2">#REF!</definedName>
    <definedName name="Регистрационный_номер_группы_строек">#REF!</definedName>
    <definedName name="Регистрационный_номер_локальной_сметы" localSheetId="1">#REF!</definedName>
    <definedName name="Регистрационный_номер_локальной_сметы" localSheetId="2">#REF!</definedName>
    <definedName name="Регистрационный_номер_локальной_сметы">#REF!</definedName>
    <definedName name="Регистрационный_номер_объекта" localSheetId="1">#REF!</definedName>
    <definedName name="Регистрационный_номер_объекта" localSheetId="2">#REF!</definedName>
    <definedName name="Регистрационный_номер_объекта">#REF!</definedName>
    <definedName name="Регистрационный_номер_объектной_сметы" localSheetId="1">#REF!</definedName>
    <definedName name="Регистрационный_номер_объектной_сметы" localSheetId="2">#REF!</definedName>
    <definedName name="Регистрационный_номер_объектной_сметы">#REF!</definedName>
    <definedName name="Регистрационный_номер_очереди" localSheetId="1">#REF!</definedName>
    <definedName name="Регистрационный_номер_очереди" localSheetId="2">#REF!</definedName>
    <definedName name="Регистрационный_номер_очереди">#REF!</definedName>
    <definedName name="Регистрационный_номер_пускового_комплекса" localSheetId="1">#REF!</definedName>
    <definedName name="Регистрационный_номер_пускового_комплекса" localSheetId="2">#REF!</definedName>
    <definedName name="Регистрационный_номер_пускового_комплекса">#REF!</definedName>
    <definedName name="Регистрационный_номер_сводного_сметного_расчета" localSheetId="1">#REF!</definedName>
    <definedName name="Регистрационный_номер_сводного_сметного_расчета" localSheetId="2">#REF!</definedName>
    <definedName name="Регистрационный_номер_сводного_сметного_расчета">#REF!</definedName>
    <definedName name="Регистрационный_номер_стройки" localSheetId="1">#REF!</definedName>
    <definedName name="Регистрационный_номер_стройки" localSheetId="2">#REF!</definedName>
    <definedName name="Регистрационный_номер_стройки">#REF!</definedName>
    <definedName name="Сметная_стоимость_в_базисных_ценах" localSheetId="1">#REF!</definedName>
    <definedName name="Сметная_стоимость_в_базисных_ценах" localSheetId="2">#REF!</definedName>
    <definedName name="Сметная_стоимость_в_базисных_ценах">#REF!</definedName>
    <definedName name="Сметная_стоимость_в_текущих_ценах__после_применения_индексов" localSheetId="1">#REF!</definedName>
    <definedName name="Сметная_стоимость_в_текущих_ценах__после_применения_индексов" localSheetId="2">#REF!</definedName>
    <definedName name="Сметная_стоимость_в_текущих_ценах__после_применения_индексов">#REF!</definedName>
    <definedName name="Сметная_стоимость_по_ресурсному_расчету" localSheetId="1">#REF!</definedName>
    <definedName name="Сметная_стоимость_по_ресурсному_расчету" localSheetId="2">#REF!</definedName>
    <definedName name="Сметная_стоимость_по_ресурсному_расчету">#REF!</definedName>
    <definedName name="Составил" localSheetId="1">#REF!</definedName>
    <definedName name="Составил" localSheetId="2">#REF!</definedName>
    <definedName name="Составил">#REF!</definedName>
    <definedName name="Стоимость_по_акту_выполненных_работ_в_базисных_ценах" localSheetId="1">#REF!</definedName>
    <definedName name="Стоимость_по_акту_выполненных_работ_в_базисных_ценах" localSheetId="2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 localSheetId="1">#REF!</definedName>
    <definedName name="Стоимость_по_акту_выполненных_работ_при_ресурсном_расчете" localSheetId="2">#REF!</definedName>
    <definedName name="Стоимость_по_акту_выполненных_работ_при_ресурсном_расчете">#REF!</definedName>
    <definedName name="Строительные_работы_в_базисных_ценах" localSheetId="1">#REF!</definedName>
    <definedName name="Строительные_работы_в_базисных_ценах" localSheetId="2">#REF!</definedName>
    <definedName name="Строительные_работы_в_базисных_ценах">#REF!</definedName>
    <definedName name="Строительные_работы_в_текущих_ценах" localSheetId="1">#REF!</definedName>
    <definedName name="Строительные_работы_в_текущих_ценах" localSheetId="2">#REF!</definedName>
    <definedName name="Строительные_работы_в_текущих_ценах">#REF!</definedName>
    <definedName name="Строительные_работы_в_текущих_ценах_по_ресурсному_расчету" localSheetId="1">#REF!</definedName>
    <definedName name="Строительные_работы_в_текущих_ценах_по_ресурсному_расчету" localSheetId="2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 localSheetId="1">#REF!</definedName>
    <definedName name="Строительные_работы_в_текущих_ценах_после_применения_индексов" localSheetId="2">#REF!</definedName>
    <definedName name="Строительные_работы_в_текущих_ценах_после_применения_индексов">#REF!</definedName>
    <definedName name="Территориальная_поправка_к_ТЕР" localSheetId="1">#REF!</definedName>
    <definedName name="Территориальная_поправка_к_ТЕР" localSheetId="2">#REF!</definedName>
    <definedName name="Территориальная_поправка_к_ТЕР">#REF!</definedName>
    <definedName name="Труд_механизаторов_по_акту_вып_работ_с_учетом_к_тов" localSheetId="1">#REF!</definedName>
    <definedName name="Труд_механизаторов_по_акту_вып_работ_с_учетом_к_тов" localSheetId="2">#REF!</definedName>
    <definedName name="Труд_механизаторов_по_акту_вып_работ_с_учетом_к_тов">#REF!</definedName>
    <definedName name="Труд_основн_рабочих_по_акту_вып_работ_с_учетом_к_тов" localSheetId="1">#REF!</definedName>
    <definedName name="Труд_основн_рабочих_по_акту_вып_работ_с_учетом_к_тов" localSheetId="2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 localSheetId="1">#REF!</definedName>
    <definedName name="Трудоемкость_механизаторов_по_акту_выполненных_работ" localSheetId="2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 localSheetId="1">#REF!</definedName>
    <definedName name="Трудоемкость_основных_рабочих_по_акту_выполненных_работ" localSheetId="2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 localSheetId="1">#REF!</definedName>
    <definedName name="Укрупненный_норматив_НР_для_расчета_в_текущих_ценах_и_ценах_2001г." localSheetId="2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 localSheetId="1">#REF!</definedName>
    <definedName name="Укрупненный_норматив_НР_для_расчета_в_ценах_1984г." localSheetId="2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 localSheetId="1">#REF!</definedName>
    <definedName name="Укрупненный_норматив_СП_для_расчета_в_текущих_ценах_и_ценах_2001г." localSheetId="2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 localSheetId="1">#REF!</definedName>
    <definedName name="Укрупненный_норматив_СП_для_расчета_в_ценах_1984г." localSheetId="2">#REF!</definedName>
    <definedName name="Укрупненный_норматив_СП_для_расчета_в_ценах_1984г.">#REF!</definedName>
  </definedNames>
  <calcPr calcId="145621"/>
</workbook>
</file>

<file path=xl/calcChain.xml><?xml version="1.0" encoding="utf-8"?>
<calcChain xmlns="http://schemas.openxmlformats.org/spreadsheetml/2006/main">
  <c r="J240" i="5" l="1"/>
  <c r="N240" i="5" s="1"/>
  <c r="O240" i="5" s="1"/>
  <c r="I240" i="5"/>
  <c r="L240" i="5" s="1"/>
  <c r="M240" i="5" s="1"/>
  <c r="P240" i="5" s="1"/>
  <c r="J238" i="5"/>
  <c r="N238" i="5" s="1"/>
  <c r="O238" i="5" s="1"/>
  <c r="I238" i="5"/>
  <c r="L238" i="5" s="1"/>
  <c r="M238" i="5" s="1"/>
  <c r="P238" i="5" s="1"/>
  <c r="J237" i="5"/>
  <c r="N237" i="5" s="1"/>
  <c r="O237" i="5" s="1"/>
  <c r="I237" i="5"/>
  <c r="L237" i="5" s="1"/>
  <c r="M237" i="5" s="1"/>
  <c r="P237" i="5" s="1"/>
  <c r="J236" i="5"/>
  <c r="N236" i="5" s="1"/>
  <c r="O236" i="5" s="1"/>
  <c r="I236" i="5"/>
  <c r="L236" i="5" s="1"/>
  <c r="M236" i="5" s="1"/>
  <c r="P236" i="5" s="1"/>
  <c r="J235" i="5"/>
  <c r="N235" i="5" s="1"/>
  <c r="O235" i="5" s="1"/>
  <c r="I235" i="5"/>
  <c r="L235" i="5" s="1"/>
  <c r="M235" i="5" s="1"/>
  <c r="P235" i="5" s="1"/>
  <c r="J234" i="5"/>
  <c r="N234" i="5" s="1"/>
  <c r="O234" i="5" s="1"/>
  <c r="I234" i="5"/>
  <c r="L234" i="5" s="1"/>
  <c r="M234" i="5" s="1"/>
  <c r="P234" i="5" s="1"/>
  <c r="J233" i="5"/>
  <c r="N233" i="5" s="1"/>
  <c r="O233" i="5" s="1"/>
  <c r="I233" i="5"/>
  <c r="L233" i="5" s="1"/>
  <c r="M233" i="5" s="1"/>
  <c r="P233" i="5" s="1"/>
  <c r="J232" i="5"/>
  <c r="N232" i="5" s="1"/>
  <c r="O232" i="5" s="1"/>
  <c r="O230" i="5" s="1"/>
  <c r="I232" i="5"/>
  <c r="L232" i="5" s="1"/>
  <c r="M232" i="5" s="1"/>
  <c r="J229" i="5"/>
  <c r="N229" i="5" s="1"/>
  <c r="O229" i="5" s="1"/>
  <c r="I229" i="5"/>
  <c r="L229" i="5" s="1"/>
  <c r="M229" i="5" s="1"/>
  <c r="P229" i="5" s="1"/>
  <c r="J228" i="5"/>
  <c r="N228" i="5" s="1"/>
  <c r="O228" i="5" s="1"/>
  <c r="I228" i="5"/>
  <c r="L228" i="5" s="1"/>
  <c r="M228" i="5" s="1"/>
  <c r="P228" i="5" s="1"/>
  <c r="J227" i="5"/>
  <c r="N227" i="5" s="1"/>
  <c r="O227" i="5" s="1"/>
  <c r="I227" i="5"/>
  <c r="L227" i="5" s="1"/>
  <c r="M227" i="5" s="1"/>
  <c r="P227" i="5" s="1"/>
  <c r="L226" i="5"/>
  <c r="M226" i="5" s="1"/>
  <c r="J226" i="5"/>
  <c r="N226" i="5" s="1"/>
  <c r="O226" i="5" s="1"/>
  <c r="I226" i="5"/>
  <c r="K226" i="5" s="1"/>
  <c r="L224" i="5"/>
  <c r="M224" i="5" s="1"/>
  <c r="P224" i="5" s="1"/>
  <c r="J224" i="5"/>
  <c r="N224" i="5" s="1"/>
  <c r="O224" i="5" s="1"/>
  <c r="I224" i="5"/>
  <c r="L223" i="5"/>
  <c r="M223" i="5" s="1"/>
  <c r="J223" i="5"/>
  <c r="N223" i="5" s="1"/>
  <c r="O223" i="5" s="1"/>
  <c r="I223" i="5"/>
  <c r="K223" i="5" s="1"/>
  <c r="L222" i="5"/>
  <c r="M222" i="5" s="1"/>
  <c r="P222" i="5" s="1"/>
  <c r="J222" i="5"/>
  <c r="N222" i="5" s="1"/>
  <c r="O222" i="5" s="1"/>
  <c r="I222" i="5"/>
  <c r="L221" i="5"/>
  <c r="M221" i="5" s="1"/>
  <c r="J221" i="5"/>
  <c r="N221" i="5" s="1"/>
  <c r="O221" i="5" s="1"/>
  <c r="I221" i="5"/>
  <c r="K221" i="5" s="1"/>
  <c r="L220" i="5"/>
  <c r="M220" i="5" s="1"/>
  <c r="P220" i="5" s="1"/>
  <c r="J220" i="5"/>
  <c r="N220" i="5" s="1"/>
  <c r="O220" i="5" s="1"/>
  <c r="I220" i="5"/>
  <c r="L219" i="5"/>
  <c r="M219" i="5" s="1"/>
  <c r="J219" i="5"/>
  <c r="N219" i="5" s="1"/>
  <c r="O219" i="5" s="1"/>
  <c r="I219" i="5"/>
  <c r="K219" i="5" s="1"/>
  <c r="L218" i="5"/>
  <c r="M218" i="5" s="1"/>
  <c r="P218" i="5" s="1"/>
  <c r="J218" i="5"/>
  <c r="N218" i="5" s="1"/>
  <c r="O218" i="5" s="1"/>
  <c r="I218" i="5"/>
  <c r="L217" i="5"/>
  <c r="M217" i="5" s="1"/>
  <c r="J217" i="5"/>
  <c r="N217" i="5" s="1"/>
  <c r="O217" i="5" s="1"/>
  <c r="I217" i="5"/>
  <c r="K217" i="5" s="1"/>
  <c r="L216" i="5"/>
  <c r="M216" i="5" s="1"/>
  <c r="P216" i="5" s="1"/>
  <c r="J216" i="5"/>
  <c r="N216" i="5" s="1"/>
  <c r="O216" i="5" s="1"/>
  <c r="I216" i="5"/>
  <c r="L215" i="5"/>
  <c r="M215" i="5" s="1"/>
  <c r="J215" i="5"/>
  <c r="N215" i="5" s="1"/>
  <c r="O215" i="5" s="1"/>
  <c r="I215" i="5"/>
  <c r="K215" i="5" s="1"/>
  <c r="L214" i="5"/>
  <c r="M214" i="5" s="1"/>
  <c r="P214" i="5" s="1"/>
  <c r="J214" i="5"/>
  <c r="N214" i="5" s="1"/>
  <c r="O214" i="5" s="1"/>
  <c r="I214" i="5"/>
  <c r="L213" i="5"/>
  <c r="M213" i="5" s="1"/>
  <c r="J213" i="5"/>
  <c r="N213" i="5" s="1"/>
  <c r="O213" i="5" s="1"/>
  <c r="I213" i="5"/>
  <c r="K213" i="5" s="1"/>
  <c r="L212" i="5"/>
  <c r="M212" i="5" s="1"/>
  <c r="P212" i="5" s="1"/>
  <c r="J212" i="5"/>
  <c r="N212" i="5" s="1"/>
  <c r="O212" i="5" s="1"/>
  <c r="I212" i="5"/>
  <c r="L210" i="5"/>
  <c r="M210" i="5" s="1"/>
  <c r="J210" i="5"/>
  <c r="N210" i="5" s="1"/>
  <c r="O210" i="5" s="1"/>
  <c r="I210" i="5"/>
  <c r="K210" i="5" s="1"/>
  <c r="L209" i="5"/>
  <c r="M209" i="5" s="1"/>
  <c r="P209" i="5" s="1"/>
  <c r="J209" i="5"/>
  <c r="N209" i="5" s="1"/>
  <c r="O209" i="5" s="1"/>
  <c r="I209" i="5"/>
  <c r="J208" i="5"/>
  <c r="N208" i="5" s="1"/>
  <c r="O208" i="5" s="1"/>
  <c r="I208" i="5"/>
  <c r="K208" i="5" s="1"/>
  <c r="J206" i="5"/>
  <c r="N206" i="5" s="1"/>
  <c r="O206" i="5" s="1"/>
  <c r="I206" i="5"/>
  <c r="K206" i="5" s="1"/>
  <c r="J205" i="5"/>
  <c r="N205" i="5" s="1"/>
  <c r="O205" i="5" s="1"/>
  <c r="I205" i="5"/>
  <c r="K205" i="5" s="1"/>
  <c r="J203" i="5"/>
  <c r="N203" i="5" s="1"/>
  <c r="O203" i="5" s="1"/>
  <c r="I203" i="5"/>
  <c r="K203" i="5" s="1"/>
  <c r="J202" i="5"/>
  <c r="N202" i="5" s="1"/>
  <c r="O202" i="5" s="1"/>
  <c r="I202" i="5"/>
  <c r="K202" i="5" s="1"/>
  <c r="J201" i="5"/>
  <c r="N201" i="5" s="1"/>
  <c r="O201" i="5" s="1"/>
  <c r="I201" i="5"/>
  <c r="K201" i="5" s="1"/>
  <c r="J200" i="5"/>
  <c r="N200" i="5" s="1"/>
  <c r="O200" i="5" s="1"/>
  <c r="I200" i="5"/>
  <c r="K200" i="5" s="1"/>
  <c r="L199" i="5"/>
  <c r="M199" i="5" s="1"/>
  <c r="J199" i="5"/>
  <c r="N199" i="5" s="1"/>
  <c r="O199" i="5" s="1"/>
  <c r="I199" i="5"/>
  <c r="K199" i="5" s="1"/>
  <c r="L198" i="5"/>
  <c r="M198" i="5" s="1"/>
  <c r="P198" i="5" s="1"/>
  <c r="J198" i="5"/>
  <c r="N198" i="5" s="1"/>
  <c r="O198" i="5" s="1"/>
  <c r="I198" i="5"/>
  <c r="K198" i="5" s="1"/>
  <c r="L197" i="5"/>
  <c r="M197" i="5" s="1"/>
  <c r="J197" i="5"/>
  <c r="N197" i="5" s="1"/>
  <c r="O197" i="5" s="1"/>
  <c r="I197" i="5"/>
  <c r="K197" i="5" s="1"/>
  <c r="L196" i="5"/>
  <c r="M196" i="5" s="1"/>
  <c r="P196" i="5" s="1"/>
  <c r="J196" i="5"/>
  <c r="N196" i="5" s="1"/>
  <c r="O196" i="5" s="1"/>
  <c r="I196" i="5"/>
  <c r="K196" i="5" s="1"/>
  <c r="L195" i="5"/>
  <c r="M195" i="5" s="1"/>
  <c r="J195" i="5"/>
  <c r="N195" i="5" s="1"/>
  <c r="O195" i="5" s="1"/>
  <c r="I195" i="5"/>
  <c r="K195" i="5" s="1"/>
  <c r="L194" i="5"/>
  <c r="M194" i="5" s="1"/>
  <c r="P194" i="5" s="1"/>
  <c r="J194" i="5"/>
  <c r="N194" i="5" s="1"/>
  <c r="O194" i="5" s="1"/>
  <c r="I194" i="5"/>
  <c r="K194" i="5" s="1"/>
  <c r="L192" i="5"/>
  <c r="M192" i="5" s="1"/>
  <c r="J192" i="5"/>
  <c r="N192" i="5" s="1"/>
  <c r="O192" i="5" s="1"/>
  <c r="I192" i="5"/>
  <c r="K192" i="5" s="1"/>
  <c r="L191" i="5"/>
  <c r="M191" i="5" s="1"/>
  <c r="P191" i="5" s="1"/>
  <c r="J191" i="5"/>
  <c r="N191" i="5" s="1"/>
  <c r="O191" i="5" s="1"/>
  <c r="I191" i="5"/>
  <c r="K191" i="5" s="1"/>
  <c r="L190" i="5"/>
  <c r="M190" i="5" s="1"/>
  <c r="J190" i="5"/>
  <c r="N190" i="5" s="1"/>
  <c r="O190" i="5" s="1"/>
  <c r="I190" i="5"/>
  <c r="L189" i="5"/>
  <c r="M189" i="5" s="1"/>
  <c r="J189" i="5"/>
  <c r="N189" i="5" s="1"/>
  <c r="O189" i="5" s="1"/>
  <c r="I189" i="5"/>
  <c r="K189" i="5" s="1"/>
  <c r="L186" i="5"/>
  <c r="M186" i="5" s="1"/>
  <c r="J186" i="5"/>
  <c r="N186" i="5" s="1"/>
  <c r="O186" i="5" s="1"/>
  <c r="I186" i="5"/>
  <c r="L185" i="5"/>
  <c r="M185" i="5" s="1"/>
  <c r="P185" i="5" s="1"/>
  <c r="J185" i="5"/>
  <c r="N185" i="5" s="1"/>
  <c r="O185" i="5" s="1"/>
  <c r="I185" i="5"/>
  <c r="K185" i="5" s="1"/>
  <c r="J184" i="5"/>
  <c r="N184" i="5" s="1"/>
  <c r="O184" i="5" s="1"/>
  <c r="I184" i="5"/>
  <c r="L183" i="5"/>
  <c r="M183" i="5" s="1"/>
  <c r="J183" i="5"/>
  <c r="N183" i="5" s="1"/>
  <c r="O183" i="5" s="1"/>
  <c r="I183" i="5"/>
  <c r="K183" i="5" s="1"/>
  <c r="L182" i="5"/>
  <c r="M182" i="5" s="1"/>
  <c r="P182" i="5" s="1"/>
  <c r="J182" i="5"/>
  <c r="N182" i="5" s="1"/>
  <c r="O182" i="5" s="1"/>
  <c r="I182" i="5"/>
  <c r="K182" i="5" s="1"/>
  <c r="L181" i="5"/>
  <c r="M181" i="5" s="1"/>
  <c r="J181" i="5"/>
  <c r="N181" i="5" s="1"/>
  <c r="O181" i="5" s="1"/>
  <c r="I181" i="5"/>
  <c r="K181" i="5" s="1"/>
  <c r="L180" i="5"/>
  <c r="M180" i="5" s="1"/>
  <c r="P180" i="5" s="1"/>
  <c r="J180" i="5"/>
  <c r="N180" i="5" s="1"/>
  <c r="O180" i="5" s="1"/>
  <c r="I180" i="5"/>
  <c r="K180" i="5" s="1"/>
  <c r="L179" i="5"/>
  <c r="M179" i="5" s="1"/>
  <c r="J179" i="5"/>
  <c r="N179" i="5" s="1"/>
  <c r="O179" i="5" s="1"/>
  <c r="I179" i="5"/>
  <c r="K179" i="5" s="1"/>
  <c r="L178" i="5"/>
  <c r="M178" i="5" s="1"/>
  <c r="P178" i="5" s="1"/>
  <c r="J178" i="5"/>
  <c r="N178" i="5" s="1"/>
  <c r="O178" i="5" s="1"/>
  <c r="I178" i="5"/>
  <c r="K178" i="5" s="1"/>
  <c r="L177" i="5"/>
  <c r="M177" i="5" s="1"/>
  <c r="J177" i="5"/>
  <c r="N177" i="5" s="1"/>
  <c r="O177" i="5" s="1"/>
  <c r="I177" i="5"/>
  <c r="K177" i="5" s="1"/>
  <c r="L176" i="5"/>
  <c r="M176" i="5" s="1"/>
  <c r="P176" i="5" s="1"/>
  <c r="J176" i="5"/>
  <c r="N176" i="5" s="1"/>
  <c r="O176" i="5" s="1"/>
  <c r="I176" i="5"/>
  <c r="K176" i="5" s="1"/>
  <c r="L175" i="5"/>
  <c r="M175" i="5" s="1"/>
  <c r="J175" i="5"/>
  <c r="N175" i="5" s="1"/>
  <c r="O175" i="5" s="1"/>
  <c r="I175" i="5"/>
  <c r="K175" i="5" s="1"/>
  <c r="L173" i="5"/>
  <c r="M173" i="5" s="1"/>
  <c r="P173" i="5" s="1"/>
  <c r="J173" i="5"/>
  <c r="N173" i="5" s="1"/>
  <c r="O173" i="5" s="1"/>
  <c r="I173" i="5"/>
  <c r="K173" i="5" s="1"/>
  <c r="L172" i="5"/>
  <c r="M172" i="5" s="1"/>
  <c r="J172" i="5"/>
  <c r="N172" i="5" s="1"/>
  <c r="O172" i="5" s="1"/>
  <c r="I172" i="5"/>
  <c r="K172" i="5" s="1"/>
  <c r="L171" i="5"/>
  <c r="M171" i="5" s="1"/>
  <c r="P171" i="5" s="1"/>
  <c r="J171" i="5"/>
  <c r="N171" i="5" s="1"/>
  <c r="O171" i="5" s="1"/>
  <c r="I171" i="5"/>
  <c r="K171" i="5" s="1"/>
  <c r="L170" i="5"/>
  <c r="M170" i="5" s="1"/>
  <c r="J170" i="5"/>
  <c r="N170" i="5" s="1"/>
  <c r="O170" i="5" s="1"/>
  <c r="O168" i="5" s="1"/>
  <c r="I170" i="5"/>
  <c r="K170" i="5" s="1"/>
  <c r="L167" i="5"/>
  <c r="M167" i="5" s="1"/>
  <c r="P167" i="5" s="1"/>
  <c r="J167" i="5"/>
  <c r="N167" i="5" s="1"/>
  <c r="O167" i="5" s="1"/>
  <c r="I167" i="5"/>
  <c r="K167" i="5" s="1"/>
  <c r="L166" i="5"/>
  <c r="M166" i="5" s="1"/>
  <c r="J166" i="5"/>
  <c r="N166" i="5" s="1"/>
  <c r="O166" i="5" s="1"/>
  <c r="I166" i="5"/>
  <c r="K166" i="5" s="1"/>
  <c r="L165" i="5"/>
  <c r="M165" i="5" s="1"/>
  <c r="P165" i="5" s="1"/>
  <c r="J165" i="5"/>
  <c r="N165" i="5" s="1"/>
  <c r="O165" i="5" s="1"/>
  <c r="I165" i="5"/>
  <c r="K165" i="5" s="1"/>
  <c r="L164" i="5"/>
  <c r="M164" i="5" s="1"/>
  <c r="J164" i="5"/>
  <c r="N164" i="5" s="1"/>
  <c r="O164" i="5" s="1"/>
  <c r="I164" i="5"/>
  <c r="K164" i="5" s="1"/>
  <c r="L163" i="5"/>
  <c r="M163" i="5" s="1"/>
  <c r="P163" i="5" s="1"/>
  <c r="J163" i="5"/>
  <c r="N163" i="5" s="1"/>
  <c r="O163" i="5" s="1"/>
  <c r="I163" i="5"/>
  <c r="K163" i="5" s="1"/>
  <c r="L162" i="5"/>
  <c r="M162" i="5" s="1"/>
  <c r="J162" i="5"/>
  <c r="N162" i="5" s="1"/>
  <c r="O162" i="5" s="1"/>
  <c r="I162" i="5"/>
  <c r="K162" i="5" s="1"/>
  <c r="L161" i="5"/>
  <c r="M161" i="5" s="1"/>
  <c r="P161" i="5" s="1"/>
  <c r="J161" i="5"/>
  <c r="N161" i="5" s="1"/>
  <c r="O161" i="5" s="1"/>
  <c r="I161" i="5"/>
  <c r="K161" i="5" s="1"/>
  <c r="L160" i="5"/>
  <c r="M160" i="5" s="1"/>
  <c r="J160" i="5"/>
  <c r="N160" i="5" s="1"/>
  <c r="O160" i="5" s="1"/>
  <c r="I160" i="5"/>
  <c r="K160" i="5" s="1"/>
  <c r="L159" i="5"/>
  <c r="M159" i="5" s="1"/>
  <c r="P159" i="5" s="1"/>
  <c r="J159" i="5"/>
  <c r="N159" i="5" s="1"/>
  <c r="O159" i="5" s="1"/>
  <c r="I159" i="5"/>
  <c r="K159" i="5" s="1"/>
  <c r="L158" i="5"/>
  <c r="M158" i="5" s="1"/>
  <c r="J158" i="5"/>
  <c r="N158" i="5" s="1"/>
  <c r="O158" i="5" s="1"/>
  <c r="I158" i="5"/>
  <c r="K158" i="5" s="1"/>
  <c r="L157" i="5"/>
  <c r="M157" i="5" s="1"/>
  <c r="P157" i="5" s="1"/>
  <c r="J157" i="5"/>
  <c r="N157" i="5" s="1"/>
  <c r="O157" i="5" s="1"/>
  <c r="I157" i="5"/>
  <c r="K157" i="5" s="1"/>
  <c r="L156" i="5"/>
  <c r="M156" i="5" s="1"/>
  <c r="J156" i="5"/>
  <c r="N156" i="5" s="1"/>
  <c r="O156" i="5" s="1"/>
  <c r="I156" i="5"/>
  <c r="K156" i="5" s="1"/>
  <c r="L154" i="5"/>
  <c r="M154" i="5" s="1"/>
  <c r="P154" i="5" s="1"/>
  <c r="J154" i="5"/>
  <c r="N154" i="5" s="1"/>
  <c r="O154" i="5" s="1"/>
  <c r="I154" i="5"/>
  <c r="K154" i="5" s="1"/>
  <c r="L153" i="5"/>
  <c r="M153" i="5" s="1"/>
  <c r="J153" i="5"/>
  <c r="N153" i="5" s="1"/>
  <c r="O153" i="5" s="1"/>
  <c r="I153" i="5"/>
  <c r="K153" i="5" s="1"/>
  <c r="L152" i="5"/>
  <c r="M152" i="5" s="1"/>
  <c r="P152" i="5" s="1"/>
  <c r="J152" i="5"/>
  <c r="N152" i="5" s="1"/>
  <c r="O152" i="5" s="1"/>
  <c r="I152" i="5"/>
  <c r="K152" i="5" s="1"/>
  <c r="L151" i="5"/>
  <c r="M151" i="5" s="1"/>
  <c r="J151" i="5"/>
  <c r="N151" i="5" s="1"/>
  <c r="O151" i="5" s="1"/>
  <c r="O149" i="5" s="1"/>
  <c r="I151" i="5"/>
  <c r="K151" i="5" s="1"/>
  <c r="L148" i="5"/>
  <c r="M148" i="5" s="1"/>
  <c r="P148" i="5" s="1"/>
  <c r="J148" i="5"/>
  <c r="N148" i="5" s="1"/>
  <c r="O148" i="5" s="1"/>
  <c r="I148" i="5"/>
  <c r="K148" i="5" s="1"/>
  <c r="L147" i="5"/>
  <c r="M147" i="5" s="1"/>
  <c r="J147" i="5"/>
  <c r="N147" i="5" s="1"/>
  <c r="O147" i="5" s="1"/>
  <c r="I147" i="5"/>
  <c r="K147" i="5" s="1"/>
  <c r="L146" i="5"/>
  <c r="M146" i="5" s="1"/>
  <c r="P146" i="5" s="1"/>
  <c r="J146" i="5"/>
  <c r="N146" i="5" s="1"/>
  <c r="O146" i="5" s="1"/>
  <c r="I146" i="5"/>
  <c r="K146" i="5" s="1"/>
  <c r="L145" i="5"/>
  <c r="M145" i="5" s="1"/>
  <c r="J145" i="5"/>
  <c r="N145" i="5" s="1"/>
  <c r="O145" i="5" s="1"/>
  <c r="O144" i="5" s="1"/>
  <c r="I145" i="5"/>
  <c r="K145" i="5" s="1"/>
  <c r="L143" i="5"/>
  <c r="M143" i="5" s="1"/>
  <c r="P143" i="5" s="1"/>
  <c r="J143" i="5"/>
  <c r="N143" i="5" s="1"/>
  <c r="O143" i="5" s="1"/>
  <c r="I143" i="5"/>
  <c r="K143" i="5" s="1"/>
  <c r="L142" i="5"/>
  <c r="M142" i="5" s="1"/>
  <c r="J142" i="5"/>
  <c r="N142" i="5" s="1"/>
  <c r="O142" i="5" s="1"/>
  <c r="I142" i="5"/>
  <c r="K142" i="5" s="1"/>
  <c r="L141" i="5"/>
  <c r="M141" i="5" s="1"/>
  <c r="P141" i="5" s="1"/>
  <c r="J141" i="5"/>
  <c r="N141" i="5" s="1"/>
  <c r="O141" i="5" s="1"/>
  <c r="I141" i="5"/>
  <c r="K141" i="5" s="1"/>
  <c r="J139" i="5"/>
  <c r="N139" i="5" s="1"/>
  <c r="O139" i="5" s="1"/>
  <c r="I139" i="5"/>
  <c r="K139" i="5" s="1"/>
  <c r="O138" i="5"/>
  <c r="M138" i="5"/>
  <c r="P138" i="5" s="1"/>
  <c r="J138" i="5"/>
  <c r="I138" i="5"/>
  <c r="K138" i="5" s="1"/>
  <c r="O137" i="5"/>
  <c r="M137" i="5"/>
  <c r="J137" i="5"/>
  <c r="I137" i="5"/>
  <c r="K137" i="5" s="1"/>
  <c r="M136" i="5"/>
  <c r="J136" i="5"/>
  <c r="N136" i="5" s="1"/>
  <c r="O136" i="5" s="1"/>
  <c r="I136" i="5"/>
  <c r="L136" i="5" s="1"/>
  <c r="O135" i="5"/>
  <c r="J135" i="5"/>
  <c r="N135" i="5" s="1"/>
  <c r="I135" i="5"/>
  <c r="L135" i="5" s="1"/>
  <c r="M135" i="5" s="1"/>
  <c r="P135" i="5" s="1"/>
  <c r="M134" i="5"/>
  <c r="J134" i="5"/>
  <c r="N134" i="5" s="1"/>
  <c r="O134" i="5" s="1"/>
  <c r="I134" i="5"/>
  <c r="L134" i="5" s="1"/>
  <c r="O132" i="5"/>
  <c r="J132" i="5"/>
  <c r="N132" i="5" s="1"/>
  <c r="I132" i="5"/>
  <c r="L132" i="5" s="1"/>
  <c r="M132" i="5" s="1"/>
  <c r="P132" i="5" s="1"/>
  <c r="M131" i="5"/>
  <c r="J131" i="5"/>
  <c r="N131" i="5" s="1"/>
  <c r="O131" i="5" s="1"/>
  <c r="I131" i="5"/>
  <c r="L131" i="5" s="1"/>
  <c r="O130" i="5"/>
  <c r="M130" i="5"/>
  <c r="J130" i="5"/>
  <c r="I130" i="5"/>
  <c r="K130" i="5" s="1"/>
  <c r="M129" i="5"/>
  <c r="J129" i="5"/>
  <c r="N129" i="5" s="1"/>
  <c r="O129" i="5" s="1"/>
  <c r="I129" i="5"/>
  <c r="L129" i="5" s="1"/>
  <c r="O128" i="5"/>
  <c r="J128" i="5"/>
  <c r="N128" i="5" s="1"/>
  <c r="I128" i="5"/>
  <c r="L128" i="5" s="1"/>
  <c r="M128" i="5" s="1"/>
  <c r="P128" i="5" s="1"/>
  <c r="M127" i="5"/>
  <c r="J127" i="5"/>
  <c r="N127" i="5" s="1"/>
  <c r="O127" i="5" s="1"/>
  <c r="I127" i="5"/>
  <c r="L127" i="5" s="1"/>
  <c r="O125" i="5"/>
  <c r="J125" i="5"/>
  <c r="N125" i="5" s="1"/>
  <c r="I125" i="5"/>
  <c r="L125" i="5" s="1"/>
  <c r="M125" i="5" s="1"/>
  <c r="P125" i="5" s="1"/>
  <c r="M124" i="5"/>
  <c r="J124" i="5"/>
  <c r="N124" i="5" s="1"/>
  <c r="O124" i="5" s="1"/>
  <c r="I124" i="5"/>
  <c r="L124" i="5" s="1"/>
  <c r="O123" i="5"/>
  <c r="J123" i="5"/>
  <c r="N123" i="5" s="1"/>
  <c r="I123" i="5"/>
  <c r="L123" i="5" s="1"/>
  <c r="M123" i="5" s="1"/>
  <c r="P123" i="5" s="1"/>
  <c r="M122" i="5"/>
  <c r="J122" i="5"/>
  <c r="N122" i="5" s="1"/>
  <c r="O122" i="5" s="1"/>
  <c r="I122" i="5"/>
  <c r="L122" i="5" s="1"/>
  <c r="O121" i="5"/>
  <c r="J121" i="5"/>
  <c r="N121" i="5" s="1"/>
  <c r="I121" i="5"/>
  <c r="L121" i="5" s="1"/>
  <c r="M121" i="5" s="1"/>
  <c r="P121" i="5" s="1"/>
  <c r="M120" i="5"/>
  <c r="J120" i="5"/>
  <c r="N120" i="5" s="1"/>
  <c r="O120" i="5" s="1"/>
  <c r="O118" i="5" s="1"/>
  <c r="I120" i="5"/>
  <c r="L120" i="5" s="1"/>
  <c r="O117" i="5"/>
  <c r="J117" i="5"/>
  <c r="N117" i="5" s="1"/>
  <c r="I117" i="5"/>
  <c r="L117" i="5" s="1"/>
  <c r="M117" i="5" s="1"/>
  <c r="P117" i="5" s="1"/>
  <c r="M115" i="5"/>
  <c r="J115" i="5"/>
  <c r="N115" i="5" s="1"/>
  <c r="O115" i="5" s="1"/>
  <c r="I115" i="5"/>
  <c r="L115" i="5" s="1"/>
  <c r="O114" i="5"/>
  <c r="J114" i="5"/>
  <c r="N114" i="5" s="1"/>
  <c r="I114" i="5"/>
  <c r="L114" i="5" s="1"/>
  <c r="M114" i="5" s="1"/>
  <c r="P114" i="5" s="1"/>
  <c r="M113" i="5"/>
  <c r="J113" i="5"/>
  <c r="N113" i="5" s="1"/>
  <c r="O113" i="5" s="1"/>
  <c r="I113" i="5"/>
  <c r="L113" i="5" s="1"/>
  <c r="O112" i="5"/>
  <c r="J112" i="5"/>
  <c r="N112" i="5" s="1"/>
  <c r="I112" i="5"/>
  <c r="L112" i="5" s="1"/>
  <c r="M112" i="5" s="1"/>
  <c r="P112" i="5" s="1"/>
  <c r="M111" i="5"/>
  <c r="J111" i="5"/>
  <c r="N111" i="5" s="1"/>
  <c r="O111" i="5" s="1"/>
  <c r="I111" i="5"/>
  <c r="L111" i="5" s="1"/>
  <c r="O109" i="5"/>
  <c r="J109" i="5"/>
  <c r="N109" i="5" s="1"/>
  <c r="I109" i="5"/>
  <c r="L109" i="5" s="1"/>
  <c r="M109" i="5" s="1"/>
  <c r="P109" i="5" s="1"/>
  <c r="M108" i="5"/>
  <c r="J108" i="5"/>
  <c r="N108" i="5" s="1"/>
  <c r="O108" i="5" s="1"/>
  <c r="I108" i="5"/>
  <c r="L108" i="5" s="1"/>
  <c r="O107" i="5"/>
  <c r="J107" i="5"/>
  <c r="N107" i="5" s="1"/>
  <c r="I107" i="5"/>
  <c r="L107" i="5" s="1"/>
  <c r="M107" i="5" s="1"/>
  <c r="P107" i="5" s="1"/>
  <c r="M106" i="5"/>
  <c r="J106" i="5"/>
  <c r="N106" i="5" s="1"/>
  <c r="O106" i="5" s="1"/>
  <c r="O103" i="5" s="1"/>
  <c r="I106" i="5"/>
  <c r="L106" i="5" s="1"/>
  <c r="O105" i="5"/>
  <c r="J105" i="5"/>
  <c r="N105" i="5" s="1"/>
  <c r="I105" i="5"/>
  <c r="L105" i="5" s="1"/>
  <c r="M105" i="5" s="1"/>
  <c r="L102" i="5"/>
  <c r="M102" i="5" s="1"/>
  <c r="J102" i="5"/>
  <c r="N102" i="5" s="1"/>
  <c r="O102" i="5" s="1"/>
  <c r="I102" i="5"/>
  <c r="K102" i="5" s="1"/>
  <c r="L101" i="5"/>
  <c r="M101" i="5" s="1"/>
  <c r="P101" i="5" s="1"/>
  <c r="J101" i="5"/>
  <c r="N101" i="5" s="1"/>
  <c r="O101" i="5" s="1"/>
  <c r="I101" i="5"/>
  <c r="K101" i="5" s="1"/>
  <c r="L100" i="5"/>
  <c r="M100" i="5" s="1"/>
  <c r="J100" i="5"/>
  <c r="N100" i="5" s="1"/>
  <c r="O100" i="5" s="1"/>
  <c r="I100" i="5"/>
  <c r="K100" i="5" s="1"/>
  <c r="L99" i="5"/>
  <c r="M99" i="5" s="1"/>
  <c r="P99" i="5" s="1"/>
  <c r="J99" i="5"/>
  <c r="N99" i="5" s="1"/>
  <c r="O99" i="5" s="1"/>
  <c r="I99" i="5"/>
  <c r="K99" i="5" s="1"/>
  <c r="L98" i="5"/>
  <c r="M98" i="5" s="1"/>
  <c r="J98" i="5"/>
  <c r="N98" i="5" s="1"/>
  <c r="O98" i="5" s="1"/>
  <c r="I98" i="5"/>
  <c r="K98" i="5" s="1"/>
  <c r="L97" i="5"/>
  <c r="M97" i="5" s="1"/>
  <c r="P97" i="5" s="1"/>
  <c r="J97" i="5"/>
  <c r="N97" i="5" s="1"/>
  <c r="O97" i="5" s="1"/>
  <c r="I97" i="5"/>
  <c r="K97" i="5" s="1"/>
  <c r="L96" i="5"/>
  <c r="M96" i="5" s="1"/>
  <c r="J96" i="5"/>
  <c r="N96" i="5" s="1"/>
  <c r="O96" i="5" s="1"/>
  <c r="I96" i="5"/>
  <c r="K96" i="5" s="1"/>
  <c r="L95" i="5"/>
  <c r="M95" i="5" s="1"/>
  <c r="P95" i="5" s="1"/>
  <c r="J95" i="5"/>
  <c r="N95" i="5" s="1"/>
  <c r="O95" i="5" s="1"/>
  <c r="I95" i="5"/>
  <c r="K95" i="5" s="1"/>
  <c r="L94" i="5"/>
  <c r="M94" i="5" s="1"/>
  <c r="J94" i="5"/>
  <c r="N94" i="5" s="1"/>
  <c r="O94" i="5" s="1"/>
  <c r="I94" i="5"/>
  <c r="K94" i="5" s="1"/>
  <c r="L93" i="5"/>
  <c r="M93" i="5" s="1"/>
  <c r="P93" i="5" s="1"/>
  <c r="J93" i="5"/>
  <c r="N93" i="5" s="1"/>
  <c r="O93" i="5" s="1"/>
  <c r="I93" i="5"/>
  <c r="K93" i="5" s="1"/>
  <c r="L92" i="5"/>
  <c r="M92" i="5" s="1"/>
  <c r="J92" i="5"/>
  <c r="N92" i="5" s="1"/>
  <c r="O92" i="5" s="1"/>
  <c r="I92" i="5"/>
  <c r="K92" i="5" s="1"/>
  <c r="L91" i="5"/>
  <c r="M91" i="5" s="1"/>
  <c r="P91" i="5" s="1"/>
  <c r="J91" i="5"/>
  <c r="N91" i="5" s="1"/>
  <c r="O91" i="5" s="1"/>
  <c r="I91" i="5"/>
  <c r="K91" i="5" s="1"/>
  <c r="L90" i="5"/>
  <c r="M90" i="5" s="1"/>
  <c r="J90" i="5"/>
  <c r="N90" i="5" s="1"/>
  <c r="O90" i="5" s="1"/>
  <c r="I90" i="5"/>
  <c r="K90" i="5" s="1"/>
  <c r="L89" i="5"/>
  <c r="M89" i="5" s="1"/>
  <c r="J89" i="5"/>
  <c r="N89" i="5" s="1"/>
  <c r="O89" i="5" s="1"/>
  <c r="I89" i="5"/>
  <c r="L88" i="5"/>
  <c r="M88" i="5" s="1"/>
  <c r="J88" i="5"/>
  <c r="N88" i="5" s="1"/>
  <c r="O88" i="5" s="1"/>
  <c r="I88" i="5"/>
  <c r="K88" i="5" s="1"/>
  <c r="L87" i="5"/>
  <c r="M87" i="5" s="1"/>
  <c r="J87" i="5"/>
  <c r="N87" i="5" s="1"/>
  <c r="O87" i="5" s="1"/>
  <c r="I87" i="5"/>
  <c r="L86" i="5"/>
  <c r="M86" i="5" s="1"/>
  <c r="P86" i="5" s="1"/>
  <c r="J86" i="5"/>
  <c r="N86" i="5" s="1"/>
  <c r="O86" i="5" s="1"/>
  <c r="I86" i="5"/>
  <c r="K86" i="5" s="1"/>
  <c r="L85" i="5"/>
  <c r="M85" i="5" s="1"/>
  <c r="J85" i="5"/>
  <c r="N85" i="5" s="1"/>
  <c r="O85" i="5" s="1"/>
  <c r="O84" i="5" s="1"/>
  <c r="I85" i="5"/>
  <c r="L83" i="5"/>
  <c r="M83" i="5" s="1"/>
  <c r="P83" i="5" s="1"/>
  <c r="J83" i="5"/>
  <c r="N83" i="5" s="1"/>
  <c r="O83" i="5" s="1"/>
  <c r="I83" i="5"/>
  <c r="K83" i="5" s="1"/>
  <c r="L82" i="5"/>
  <c r="M82" i="5" s="1"/>
  <c r="J82" i="5"/>
  <c r="N82" i="5" s="1"/>
  <c r="O82" i="5" s="1"/>
  <c r="I82" i="5"/>
  <c r="L81" i="5"/>
  <c r="M81" i="5" s="1"/>
  <c r="P81" i="5" s="1"/>
  <c r="J81" i="5"/>
  <c r="N81" i="5" s="1"/>
  <c r="O81" i="5" s="1"/>
  <c r="I81" i="5"/>
  <c r="K81" i="5" s="1"/>
  <c r="L80" i="5"/>
  <c r="M80" i="5" s="1"/>
  <c r="J80" i="5"/>
  <c r="N80" i="5" s="1"/>
  <c r="O80" i="5" s="1"/>
  <c r="I80" i="5"/>
  <c r="L78" i="5"/>
  <c r="M78" i="5" s="1"/>
  <c r="P78" i="5" s="1"/>
  <c r="J78" i="5"/>
  <c r="N78" i="5" s="1"/>
  <c r="O78" i="5" s="1"/>
  <c r="I78" i="5"/>
  <c r="K78" i="5" s="1"/>
  <c r="L77" i="5"/>
  <c r="M77" i="5" s="1"/>
  <c r="J77" i="5"/>
  <c r="N77" i="5" s="1"/>
  <c r="O77" i="5" s="1"/>
  <c r="I77" i="5"/>
  <c r="L76" i="5"/>
  <c r="M76" i="5" s="1"/>
  <c r="P76" i="5" s="1"/>
  <c r="J76" i="5"/>
  <c r="N76" i="5" s="1"/>
  <c r="O76" i="5" s="1"/>
  <c r="I76" i="5"/>
  <c r="K76" i="5" s="1"/>
  <c r="L75" i="5"/>
  <c r="M75" i="5" s="1"/>
  <c r="J75" i="5"/>
  <c r="N75" i="5" s="1"/>
  <c r="O75" i="5" s="1"/>
  <c r="I75" i="5"/>
  <c r="L74" i="5"/>
  <c r="M74" i="5" s="1"/>
  <c r="P74" i="5" s="1"/>
  <c r="J74" i="5"/>
  <c r="N74" i="5" s="1"/>
  <c r="O74" i="5" s="1"/>
  <c r="I74" i="5"/>
  <c r="K74" i="5" s="1"/>
  <c r="L73" i="5"/>
  <c r="M73" i="5" s="1"/>
  <c r="J73" i="5"/>
  <c r="N73" i="5" s="1"/>
  <c r="O73" i="5" s="1"/>
  <c r="I73" i="5"/>
  <c r="L72" i="5"/>
  <c r="M72" i="5" s="1"/>
  <c r="P72" i="5" s="1"/>
  <c r="J72" i="5"/>
  <c r="N72" i="5" s="1"/>
  <c r="O72" i="5" s="1"/>
  <c r="I72" i="5"/>
  <c r="K72" i="5" s="1"/>
  <c r="L71" i="5"/>
  <c r="M71" i="5" s="1"/>
  <c r="J71" i="5"/>
  <c r="N71" i="5" s="1"/>
  <c r="O71" i="5" s="1"/>
  <c r="I71" i="5"/>
  <c r="L70" i="5"/>
  <c r="M70" i="5" s="1"/>
  <c r="P70" i="5" s="1"/>
  <c r="J70" i="5"/>
  <c r="N70" i="5" s="1"/>
  <c r="O70" i="5" s="1"/>
  <c r="I70" i="5"/>
  <c r="K70" i="5" s="1"/>
  <c r="L68" i="5"/>
  <c r="M68" i="5" s="1"/>
  <c r="J68" i="5"/>
  <c r="N68" i="5" s="1"/>
  <c r="O68" i="5" s="1"/>
  <c r="I68" i="5"/>
  <c r="L66" i="5"/>
  <c r="M66" i="5" s="1"/>
  <c r="P66" i="5" s="1"/>
  <c r="J66" i="5"/>
  <c r="N66" i="5" s="1"/>
  <c r="O66" i="5" s="1"/>
  <c r="I66" i="5"/>
  <c r="K66" i="5" s="1"/>
  <c r="L65" i="5"/>
  <c r="M65" i="5" s="1"/>
  <c r="J65" i="5"/>
  <c r="N65" i="5" s="1"/>
  <c r="O65" i="5" s="1"/>
  <c r="I65" i="5"/>
  <c r="J64" i="5"/>
  <c r="N64" i="5" s="1"/>
  <c r="O64" i="5" s="1"/>
  <c r="I64" i="5"/>
  <c r="K64" i="5" s="1"/>
  <c r="J63" i="5"/>
  <c r="N63" i="5" s="1"/>
  <c r="O63" i="5" s="1"/>
  <c r="I63" i="5"/>
  <c r="K63" i="5" s="1"/>
  <c r="J62" i="5"/>
  <c r="N62" i="5" s="1"/>
  <c r="O62" i="5" s="1"/>
  <c r="I62" i="5"/>
  <c r="K62" i="5" s="1"/>
  <c r="J60" i="5"/>
  <c r="N60" i="5" s="1"/>
  <c r="O60" i="5" s="1"/>
  <c r="I60" i="5"/>
  <c r="K60" i="5" s="1"/>
  <c r="J59" i="5"/>
  <c r="N59" i="5" s="1"/>
  <c r="O59" i="5" s="1"/>
  <c r="I59" i="5"/>
  <c r="K59" i="5" s="1"/>
  <c r="J58" i="5"/>
  <c r="N58" i="5" s="1"/>
  <c r="O58" i="5" s="1"/>
  <c r="I58" i="5"/>
  <c r="K58" i="5" s="1"/>
  <c r="J57" i="5"/>
  <c r="N57" i="5" s="1"/>
  <c r="O57" i="5" s="1"/>
  <c r="I57" i="5"/>
  <c r="K57" i="5" s="1"/>
  <c r="J56" i="5"/>
  <c r="N56" i="5" s="1"/>
  <c r="O56" i="5" s="1"/>
  <c r="I56" i="5"/>
  <c r="K56" i="5" s="1"/>
  <c r="J55" i="5"/>
  <c r="N55" i="5" s="1"/>
  <c r="O55" i="5" s="1"/>
  <c r="I55" i="5"/>
  <c r="K55" i="5" s="1"/>
  <c r="J54" i="5"/>
  <c r="N54" i="5" s="1"/>
  <c r="O54" i="5" s="1"/>
  <c r="I54" i="5"/>
  <c r="K54" i="5" s="1"/>
  <c r="J53" i="5"/>
  <c r="N53" i="5" s="1"/>
  <c r="O53" i="5" s="1"/>
  <c r="I53" i="5"/>
  <c r="K53" i="5" s="1"/>
  <c r="J51" i="5"/>
  <c r="N51" i="5" s="1"/>
  <c r="O51" i="5" s="1"/>
  <c r="I51" i="5"/>
  <c r="K51" i="5" s="1"/>
  <c r="J50" i="5"/>
  <c r="N50" i="5" s="1"/>
  <c r="O50" i="5" s="1"/>
  <c r="I50" i="5"/>
  <c r="K50" i="5" s="1"/>
  <c r="J49" i="5"/>
  <c r="N49" i="5" s="1"/>
  <c r="O49" i="5" s="1"/>
  <c r="I49" i="5"/>
  <c r="K49" i="5" s="1"/>
  <c r="J48" i="5"/>
  <c r="N48" i="5" s="1"/>
  <c r="O48" i="5" s="1"/>
  <c r="I48" i="5"/>
  <c r="K48" i="5" s="1"/>
  <c r="J47" i="5"/>
  <c r="N47" i="5" s="1"/>
  <c r="O47" i="5" s="1"/>
  <c r="I47" i="5"/>
  <c r="K47" i="5" s="1"/>
  <c r="J46" i="5"/>
  <c r="N46" i="5" s="1"/>
  <c r="O46" i="5" s="1"/>
  <c r="I46" i="5"/>
  <c r="K46" i="5" s="1"/>
  <c r="J45" i="5"/>
  <c r="N45" i="5" s="1"/>
  <c r="O45" i="5" s="1"/>
  <c r="I45" i="5"/>
  <c r="K45" i="5" s="1"/>
  <c r="J44" i="5"/>
  <c r="N44" i="5" s="1"/>
  <c r="O44" i="5" s="1"/>
  <c r="I44" i="5"/>
  <c r="K44" i="5" s="1"/>
  <c r="J43" i="5"/>
  <c r="N43" i="5" s="1"/>
  <c r="O43" i="5" s="1"/>
  <c r="I43" i="5"/>
  <c r="K43" i="5" s="1"/>
  <c r="J42" i="5"/>
  <c r="N42" i="5" s="1"/>
  <c r="O42" i="5" s="1"/>
  <c r="O40" i="5" s="1"/>
  <c r="I42" i="5"/>
  <c r="K42" i="5" s="1"/>
  <c r="J39" i="5"/>
  <c r="N39" i="5" s="1"/>
  <c r="O39" i="5" s="1"/>
  <c r="I39" i="5"/>
  <c r="K39" i="5" s="1"/>
  <c r="J38" i="5"/>
  <c r="N38" i="5" s="1"/>
  <c r="O38" i="5" s="1"/>
  <c r="I38" i="5"/>
  <c r="K38" i="5" s="1"/>
  <c r="J36" i="5"/>
  <c r="N36" i="5" s="1"/>
  <c r="O36" i="5" s="1"/>
  <c r="I36" i="5"/>
  <c r="K36" i="5" s="1"/>
  <c r="J34" i="5"/>
  <c r="N34" i="5" s="1"/>
  <c r="O34" i="5" s="1"/>
  <c r="I34" i="5"/>
  <c r="K34" i="5" s="1"/>
  <c r="J32" i="5"/>
  <c r="N32" i="5" s="1"/>
  <c r="O32" i="5" s="1"/>
  <c r="I32" i="5"/>
  <c r="K32" i="5" s="1"/>
  <c r="J31" i="5"/>
  <c r="N31" i="5" s="1"/>
  <c r="O31" i="5" s="1"/>
  <c r="I31" i="5"/>
  <c r="K31" i="5" s="1"/>
  <c r="J30" i="5"/>
  <c r="N30" i="5" s="1"/>
  <c r="O30" i="5" s="1"/>
  <c r="I30" i="5"/>
  <c r="K30" i="5" s="1"/>
  <c r="J29" i="5"/>
  <c r="N29" i="5" s="1"/>
  <c r="O29" i="5" s="1"/>
  <c r="I29" i="5"/>
  <c r="K29" i="5" s="1"/>
  <c r="J28" i="5"/>
  <c r="N28" i="5" s="1"/>
  <c r="O28" i="5" s="1"/>
  <c r="I28" i="5"/>
  <c r="K28" i="5" s="1"/>
  <c r="J27" i="5"/>
  <c r="N27" i="5" s="1"/>
  <c r="O27" i="5" s="1"/>
  <c r="I27" i="5"/>
  <c r="K27" i="5" s="1"/>
  <c r="J26" i="5"/>
  <c r="N26" i="5" s="1"/>
  <c r="O26" i="5" s="1"/>
  <c r="I26" i="5"/>
  <c r="K26" i="5" s="1"/>
  <c r="J25" i="5"/>
  <c r="N25" i="5" s="1"/>
  <c r="O25" i="5" s="1"/>
  <c r="I25" i="5"/>
  <c r="K25" i="5" s="1"/>
  <c r="J23" i="5"/>
  <c r="N23" i="5" s="1"/>
  <c r="O23" i="5" s="1"/>
  <c r="I23" i="5"/>
  <c r="K23" i="5" s="1"/>
  <c r="J22" i="5"/>
  <c r="N22" i="5" s="1"/>
  <c r="O22" i="5" s="1"/>
  <c r="I22" i="5"/>
  <c r="K22" i="5" s="1"/>
  <c r="J21" i="5"/>
  <c r="N21" i="5" s="1"/>
  <c r="O21" i="5" s="1"/>
  <c r="I21" i="5"/>
  <c r="K21" i="5" s="1"/>
  <c r="J20" i="5"/>
  <c r="N20" i="5" s="1"/>
  <c r="O20" i="5" s="1"/>
  <c r="I20" i="5"/>
  <c r="K20" i="5" s="1"/>
  <c r="J19" i="5"/>
  <c r="N19" i="5" s="1"/>
  <c r="O19" i="5" s="1"/>
  <c r="I19" i="5"/>
  <c r="K19" i="5" s="1"/>
  <c r="J18" i="5"/>
  <c r="N18" i="5" s="1"/>
  <c r="O18" i="5" s="1"/>
  <c r="I18" i="5"/>
  <c r="K18" i="5" s="1"/>
  <c r="J17" i="5"/>
  <c r="N17" i="5" s="1"/>
  <c r="O17" i="5" s="1"/>
  <c r="I17" i="5"/>
  <c r="K17" i="5" s="1"/>
  <c r="J16" i="5"/>
  <c r="N16" i="5" s="1"/>
  <c r="O16" i="5" s="1"/>
  <c r="I16" i="5"/>
  <c r="K16" i="5" s="1"/>
  <c r="J15" i="5"/>
  <c r="N15" i="5" s="1"/>
  <c r="O15" i="5" s="1"/>
  <c r="I15" i="5"/>
  <c r="K15" i="5" s="1"/>
  <c r="J14" i="5"/>
  <c r="N14" i="5" s="1"/>
  <c r="O14" i="5" s="1"/>
  <c r="I14" i="5"/>
  <c r="K14" i="5" s="1"/>
  <c r="O24" i="5" l="1"/>
  <c r="P88" i="5"/>
  <c r="P65" i="5"/>
  <c r="P68" i="5"/>
  <c r="P71" i="5"/>
  <c r="P73" i="5"/>
  <c r="P75" i="5"/>
  <c r="P77" i="5"/>
  <c r="P80" i="5"/>
  <c r="P82" i="5"/>
  <c r="P87" i="5"/>
  <c r="L14" i="5"/>
  <c r="M14" i="5" s="1"/>
  <c r="P14" i="5" s="1"/>
  <c r="L15" i="5"/>
  <c r="M15" i="5" s="1"/>
  <c r="P15" i="5" s="1"/>
  <c r="L16" i="5"/>
  <c r="M16" i="5" s="1"/>
  <c r="P16" i="5" s="1"/>
  <c r="L17" i="5"/>
  <c r="M17" i="5" s="1"/>
  <c r="P17" i="5" s="1"/>
  <c r="L18" i="5"/>
  <c r="M18" i="5" s="1"/>
  <c r="P18" i="5" s="1"/>
  <c r="L19" i="5"/>
  <c r="M19" i="5" s="1"/>
  <c r="P19" i="5" s="1"/>
  <c r="L20" i="5"/>
  <c r="M20" i="5" s="1"/>
  <c r="P20" i="5" s="1"/>
  <c r="L21" i="5"/>
  <c r="M21" i="5" s="1"/>
  <c r="P21" i="5" s="1"/>
  <c r="L22" i="5"/>
  <c r="M22" i="5" s="1"/>
  <c r="P22" i="5" s="1"/>
  <c r="L23" i="5"/>
  <c r="M23" i="5" s="1"/>
  <c r="P23" i="5" s="1"/>
  <c r="L25" i="5"/>
  <c r="M25" i="5" s="1"/>
  <c r="L26" i="5"/>
  <c r="M26" i="5" s="1"/>
  <c r="P26" i="5" s="1"/>
  <c r="L27" i="5"/>
  <c r="M27" i="5" s="1"/>
  <c r="P27" i="5" s="1"/>
  <c r="L28" i="5"/>
  <c r="M28" i="5" s="1"/>
  <c r="P28" i="5" s="1"/>
  <c r="L29" i="5"/>
  <c r="M29" i="5" s="1"/>
  <c r="P29" i="5" s="1"/>
  <c r="L30" i="5"/>
  <c r="M30" i="5" s="1"/>
  <c r="P30" i="5" s="1"/>
  <c r="L31" i="5"/>
  <c r="M31" i="5" s="1"/>
  <c r="P31" i="5" s="1"/>
  <c r="L32" i="5"/>
  <c r="M32" i="5" s="1"/>
  <c r="P32" i="5" s="1"/>
  <c r="L34" i="5"/>
  <c r="M34" i="5" s="1"/>
  <c r="P34" i="5" s="1"/>
  <c r="L36" i="5"/>
  <c r="M36" i="5" s="1"/>
  <c r="P36" i="5" s="1"/>
  <c r="L38" i="5"/>
  <c r="M38" i="5" s="1"/>
  <c r="P38" i="5" s="1"/>
  <c r="L39" i="5"/>
  <c r="M39" i="5" s="1"/>
  <c r="P39" i="5" s="1"/>
  <c r="L42" i="5"/>
  <c r="M42" i="5" s="1"/>
  <c r="L43" i="5"/>
  <c r="M43" i="5" s="1"/>
  <c r="P43" i="5" s="1"/>
  <c r="L44" i="5"/>
  <c r="M44" i="5" s="1"/>
  <c r="P44" i="5" s="1"/>
  <c r="L45" i="5"/>
  <c r="M45" i="5" s="1"/>
  <c r="P45" i="5" s="1"/>
  <c r="L46" i="5"/>
  <c r="M46" i="5" s="1"/>
  <c r="P46" i="5" s="1"/>
  <c r="L47" i="5"/>
  <c r="M47" i="5" s="1"/>
  <c r="P47" i="5" s="1"/>
  <c r="L48" i="5"/>
  <c r="M48" i="5" s="1"/>
  <c r="P48" i="5" s="1"/>
  <c r="L49" i="5"/>
  <c r="M49" i="5" s="1"/>
  <c r="P49" i="5" s="1"/>
  <c r="L50" i="5"/>
  <c r="M50" i="5" s="1"/>
  <c r="P50" i="5" s="1"/>
  <c r="L51" i="5"/>
  <c r="M51" i="5" s="1"/>
  <c r="P51" i="5" s="1"/>
  <c r="L53" i="5"/>
  <c r="M53" i="5" s="1"/>
  <c r="P53" i="5" s="1"/>
  <c r="L54" i="5"/>
  <c r="M54" i="5" s="1"/>
  <c r="P54" i="5" s="1"/>
  <c r="L55" i="5"/>
  <c r="M55" i="5" s="1"/>
  <c r="P55" i="5" s="1"/>
  <c r="L56" i="5"/>
  <c r="M56" i="5" s="1"/>
  <c r="P56" i="5" s="1"/>
  <c r="L57" i="5"/>
  <c r="M57" i="5" s="1"/>
  <c r="P57" i="5" s="1"/>
  <c r="L58" i="5"/>
  <c r="M58" i="5" s="1"/>
  <c r="P58" i="5" s="1"/>
  <c r="L59" i="5"/>
  <c r="M59" i="5" s="1"/>
  <c r="P59" i="5" s="1"/>
  <c r="L60" i="5"/>
  <c r="M60" i="5" s="1"/>
  <c r="P60" i="5" s="1"/>
  <c r="L62" i="5"/>
  <c r="M62" i="5" s="1"/>
  <c r="P62" i="5" s="1"/>
  <c r="L63" i="5"/>
  <c r="M63" i="5" s="1"/>
  <c r="P63" i="5" s="1"/>
  <c r="K65" i="5"/>
  <c r="K68" i="5"/>
  <c r="K71" i="5"/>
  <c r="K73" i="5"/>
  <c r="K75" i="5"/>
  <c r="K77" i="5"/>
  <c r="K80" i="5"/>
  <c r="K82" i="5"/>
  <c r="K85" i="5"/>
  <c r="M84" i="5"/>
  <c r="P85" i="5"/>
  <c r="K87" i="5"/>
  <c r="K89" i="5"/>
  <c r="P89" i="5"/>
  <c r="P90" i="5"/>
  <c r="P92" i="5"/>
  <c r="P94" i="5"/>
  <c r="P96" i="5"/>
  <c r="P98" i="5"/>
  <c r="P100" i="5"/>
  <c r="P102" i="5"/>
  <c r="L64" i="5"/>
  <c r="M64" i="5" s="1"/>
  <c r="P64" i="5" s="1"/>
  <c r="P105" i="5"/>
  <c r="M103" i="5"/>
  <c r="K105" i="5"/>
  <c r="P106" i="5"/>
  <c r="K107" i="5"/>
  <c r="P108" i="5"/>
  <c r="K109" i="5"/>
  <c r="P111" i="5"/>
  <c r="K112" i="5"/>
  <c r="P113" i="5"/>
  <c r="K114" i="5"/>
  <c r="P115" i="5"/>
  <c r="K117" i="5"/>
  <c r="P120" i="5"/>
  <c r="K121" i="5"/>
  <c r="P122" i="5"/>
  <c r="K123" i="5"/>
  <c r="P124" i="5"/>
  <c r="K125" i="5"/>
  <c r="P127" i="5"/>
  <c r="K128" i="5"/>
  <c r="P129" i="5"/>
  <c r="P131" i="5"/>
  <c r="K132" i="5"/>
  <c r="P134" i="5"/>
  <c r="K135" i="5"/>
  <c r="P136" i="5"/>
  <c r="K106" i="5"/>
  <c r="K108" i="5"/>
  <c r="K111" i="5"/>
  <c r="K113" i="5"/>
  <c r="K115" i="5"/>
  <c r="K120" i="5"/>
  <c r="K122" i="5"/>
  <c r="K124" i="5"/>
  <c r="K127" i="5"/>
  <c r="K129" i="5"/>
  <c r="P130" i="5"/>
  <c r="K131" i="5"/>
  <c r="K134" i="5"/>
  <c r="K136" i="5"/>
  <c r="P137" i="5"/>
  <c r="P142" i="5"/>
  <c r="M144" i="5"/>
  <c r="P145" i="5"/>
  <c r="P147" i="5"/>
  <c r="M149" i="5"/>
  <c r="P151" i="5"/>
  <c r="P153" i="5"/>
  <c r="P156" i="5"/>
  <c r="P158" i="5"/>
  <c r="P160" i="5"/>
  <c r="P162" i="5"/>
  <c r="P164" i="5"/>
  <c r="P166" i="5"/>
  <c r="P170" i="5"/>
  <c r="P172" i="5"/>
  <c r="P175" i="5"/>
  <c r="P177" i="5"/>
  <c r="P179" i="5"/>
  <c r="P181" i="5"/>
  <c r="P183" i="5"/>
  <c r="P186" i="5"/>
  <c r="O187" i="5"/>
  <c r="P190" i="5"/>
  <c r="L139" i="5"/>
  <c r="M139" i="5" s="1"/>
  <c r="P139" i="5" s="1"/>
  <c r="P189" i="5"/>
  <c r="K184" i="5"/>
  <c r="L184" i="5"/>
  <c r="M184" i="5" s="1"/>
  <c r="P184" i="5" s="1"/>
  <c r="K186" i="5"/>
  <c r="K190" i="5"/>
  <c r="P192" i="5"/>
  <c r="P195" i="5"/>
  <c r="P197" i="5"/>
  <c r="P199" i="5"/>
  <c r="P210" i="5"/>
  <c r="P213" i="5"/>
  <c r="P215" i="5"/>
  <c r="P217" i="5"/>
  <c r="P219" i="5"/>
  <c r="P221" i="5"/>
  <c r="P223" i="5"/>
  <c r="L200" i="5"/>
  <c r="M200" i="5" s="1"/>
  <c r="P200" i="5" s="1"/>
  <c r="L201" i="5"/>
  <c r="M201" i="5" s="1"/>
  <c r="P201" i="5" s="1"/>
  <c r="L202" i="5"/>
  <c r="M202" i="5" s="1"/>
  <c r="P202" i="5" s="1"/>
  <c r="L203" i="5"/>
  <c r="M203" i="5" s="1"/>
  <c r="P203" i="5" s="1"/>
  <c r="L205" i="5"/>
  <c r="M205" i="5" s="1"/>
  <c r="P205" i="5" s="1"/>
  <c r="L206" i="5"/>
  <c r="M206" i="5" s="1"/>
  <c r="P206" i="5" s="1"/>
  <c r="L208" i="5"/>
  <c r="M208" i="5" s="1"/>
  <c r="P208" i="5" s="1"/>
  <c r="P226" i="5"/>
  <c r="P232" i="5"/>
  <c r="P230" i="5" s="1"/>
  <c r="Q230" i="5" s="1"/>
  <c r="M230" i="5"/>
  <c r="K209" i="5"/>
  <c r="K212" i="5"/>
  <c r="K214" i="5"/>
  <c r="K216" i="5"/>
  <c r="K218" i="5"/>
  <c r="K220" i="5"/>
  <c r="K222" i="5"/>
  <c r="K224" i="5"/>
  <c r="K227" i="5"/>
  <c r="K228" i="5"/>
  <c r="K229" i="5"/>
  <c r="K232" i="5"/>
  <c r="K233" i="5"/>
  <c r="K234" i="5"/>
  <c r="K235" i="5"/>
  <c r="K236" i="5"/>
  <c r="K237" i="5"/>
  <c r="K238" i="5"/>
  <c r="K240" i="5"/>
  <c r="O13" i="5"/>
  <c r="O241" i="5" s="1"/>
  <c r="P245" i="4"/>
  <c r="P246" i="4"/>
  <c r="J235" i="4"/>
  <c r="N235" i="4" s="1"/>
  <c r="O235" i="4" s="1"/>
  <c r="I235" i="4"/>
  <c r="L235" i="4" s="1"/>
  <c r="M235" i="4" s="1"/>
  <c r="P235" i="4" s="1"/>
  <c r="J234" i="4"/>
  <c r="N234" i="4" s="1"/>
  <c r="O234" i="4" s="1"/>
  <c r="I234" i="4"/>
  <c r="L234" i="4" s="1"/>
  <c r="M234" i="4" s="1"/>
  <c r="P234" i="4" s="1"/>
  <c r="J233" i="4"/>
  <c r="N233" i="4" s="1"/>
  <c r="O233" i="4" s="1"/>
  <c r="I233" i="4"/>
  <c r="L233" i="4" s="1"/>
  <c r="M233" i="4" s="1"/>
  <c r="J236" i="4"/>
  <c r="N236" i="4" s="1"/>
  <c r="O236" i="4" s="1"/>
  <c r="I236" i="4"/>
  <c r="L236" i="4" s="1"/>
  <c r="M236" i="4" s="1"/>
  <c r="J146" i="4"/>
  <c r="N146" i="4" s="1"/>
  <c r="O146" i="4" s="1"/>
  <c r="I146" i="4"/>
  <c r="L146" i="4" s="1"/>
  <c r="M146" i="4" s="1"/>
  <c r="J86" i="4"/>
  <c r="N86" i="4" s="1"/>
  <c r="O86" i="4" s="1"/>
  <c r="I86" i="4"/>
  <c r="L86" i="4" s="1"/>
  <c r="M86" i="4" s="1"/>
  <c r="J88" i="4"/>
  <c r="N88" i="4" s="1"/>
  <c r="O88" i="4" s="1"/>
  <c r="I88" i="4"/>
  <c r="L88" i="4" s="1"/>
  <c r="M88" i="4" s="1"/>
  <c r="J73" i="4"/>
  <c r="N73" i="4" s="1"/>
  <c r="O73" i="4" s="1"/>
  <c r="I73" i="4"/>
  <c r="L73" i="4" s="1"/>
  <c r="M73" i="4" s="1"/>
  <c r="J72" i="4"/>
  <c r="N72" i="4" s="1"/>
  <c r="O72" i="4" s="1"/>
  <c r="I72" i="4"/>
  <c r="L72" i="4" s="1"/>
  <c r="M72" i="4" s="1"/>
  <c r="J71" i="4"/>
  <c r="N71" i="4" s="1"/>
  <c r="O71" i="4" s="1"/>
  <c r="I71" i="4"/>
  <c r="L71" i="4" s="1"/>
  <c r="M71" i="4" s="1"/>
  <c r="J76" i="4"/>
  <c r="N76" i="4" s="1"/>
  <c r="O76" i="4" s="1"/>
  <c r="I76" i="4"/>
  <c r="L76" i="4" s="1"/>
  <c r="M76" i="4" s="1"/>
  <c r="J75" i="4"/>
  <c r="N75" i="4" s="1"/>
  <c r="O75" i="4" s="1"/>
  <c r="I75" i="4"/>
  <c r="L75" i="4" s="1"/>
  <c r="M75" i="4" s="1"/>
  <c r="J74" i="4"/>
  <c r="N74" i="4" s="1"/>
  <c r="O74" i="4" s="1"/>
  <c r="I74" i="4"/>
  <c r="L74" i="4" s="1"/>
  <c r="M74" i="4" s="1"/>
  <c r="J50" i="4"/>
  <c r="N50" i="4" s="1"/>
  <c r="O50" i="4" s="1"/>
  <c r="I50" i="4"/>
  <c r="J49" i="4"/>
  <c r="N49" i="4" s="1"/>
  <c r="O49" i="4" s="1"/>
  <c r="I49" i="4"/>
  <c r="L49" i="4"/>
  <c r="M49" i="4" s="1"/>
  <c r="L50" i="4"/>
  <c r="M50" i="4" s="1"/>
  <c r="J36" i="4"/>
  <c r="N36" i="4" s="1"/>
  <c r="O36" i="4" s="1"/>
  <c r="I36" i="4"/>
  <c r="L36" i="4" s="1"/>
  <c r="M36" i="4" s="1"/>
  <c r="J240" i="4"/>
  <c r="N240" i="4" s="1"/>
  <c r="O240" i="4" s="1"/>
  <c r="I240" i="4"/>
  <c r="J238" i="4"/>
  <c r="N238" i="4" s="1"/>
  <c r="O238" i="4" s="1"/>
  <c r="I238" i="4"/>
  <c r="J237" i="4"/>
  <c r="N237" i="4" s="1"/>
  <c r="O237" i="4" s="1"/>
  <c r="I237" i="4"/>
  <c r="J232" i="4"/>
  <c r="N232" i="4" s="1"/>
  <c r="O232" i="4" s="1"/>
  <c r="I232" i="4"/>
  <c r="J229" i="4"/>
  <c r="N229" i="4" s="1"/>
  <c r="O229" i="4" s="1"/>
  <c r="I229" i="4"/>
  <c r="J228" i="4"/>
  <c r="N228" i="4" s="1"/>
  <c r="O228" i="4" s="1"/>
  <c r="I228" i="4"/>
  <c r="J227" i="4"/>
  <c r="N227" i="4" s="1"/>
  <c r="O227" i="4" s="1"/>
  <c r="I227" i="4"/>
  <c r="J226" i="4"/>
  <c r="N226" i="4" s="1"/>
  <c r="O226" i="4" s="1"/>
  <c r="I226" i="4"/>
  <c r="J224" i="4"/>
  <c r="N224" i="4" s="1"/>
  <c r="O224" i="4" s="1"/>
  <c r="I224" i="4"/>
  <c r="J223" i="4"/>
  <c r="N223" i="4" s="1"/>
  <c r="O223" i="4" s="1"/>
  <c r="I223" i="4"/>
  <c r="J222" i="4"/>
  <c r="N222" i="4" s="1"/>
  <c r="O222" i="4" s="1"/>
  <c r="I222" i="4"/>
  <c r="J221" i="4"/>
  <c r="N221" i="4" s="1"/>
  <c r="O221" i="4" s="1"/>
  <c r="I221" i="4"/>
  <c r="J220" i="4"/>
  <c r="N220" i="4" s="1"/>
  <c r="O220" i="4" s="1"/>
  <c r="I220" i="4"/>
  <c r="J219" i="4"/>
  <c r="N219" i="4" s="1"/>
  <c r="O219" i="4" s="1"/>
  <c r="I219" i="4"/>
  <c r="J218" i="4"/>
  <c r="N218" i="4" s="1"/>
  <c r="O218" i="4" s="1"/>
  <c r="I218" i="4"/>
  <c r="J217" i="4"/>
  <c r="N217" i="4" s="1"/>
  <c r="O217" i="4" s="1"/>
  <c r="I217" i="4"/>
  <c r="J216" i="4"/>
  <c r="N216" i="4" s="1"/>
  <c r="O216" i="4" s="1"/>
  <c r="I216" i="4"/>
  <c r="J215" i="4"/>
  <c r="N215" i="4" s="1"/>
  <c r="O215" i="4" s="1"/>
  <c r="I215" i="4"/>
  <c r="J214" i="4"/>
  <c r="N214" i="4" s="1"/>
  <c r="O214" i="4" s="1"/>
  <c r="I214" i="4"/>
  <c r="J213" i="4"/>
  <c r="N213" i="4" s="1"/>
  <c r="O213" i="4" s="1"/>
  <c r="I213" i="4"/>
  <c r="J212" i="4"/>
  <c r="N212" i="4" s="1"/>
  <c r="O212" i="4" s="1"/>
  <c r="I212" i="4"/>
  <c r="L212" i="4" s="1"/>
  <c r="M212" i="4" s="1"/>
  <c r="J210" i="4"/>
  <c r="N210" i="4" s="1"/>
  <c r="O210" i="4" s="1"/>
  <c r="I210" i="4"/>
  <c r="J209" i="4"/>
  <c r="N209" i="4" s="1"/>
  <c r="O209" i="4" s="1"/>
  <c r="I209" i="4"/>
  <c r="J208" i="4"/>
  <c r="N208" i="4" s="1"/>
  <c r="O208" i="4" s="1"/>
  <c r="I208" i="4"/>
  <c r="J206" i="4"/>
  <c r="N206" i="4" s="1"/>
  <c r="O206" i="4" s="1"/>
  <c r="I206" i="4"/>
  <c r="J205" i="4"/>
  <c r="N205" i="4" s="1"/>
  <c r="O205" i="4" s="1"/>
  <c r="I205" i="4"/>
  <c r="J203" i="4"/>
  <c r="N203" i="4" s="1"/>
  <c r="O203" i="4" s="1"/>
  <c r="I203" i="4"/>
  <c r="J202" i="4"/>
  <c r="N202" i="4" s="1"/>
  <c r="O202" i="4" s="1"/>
  <c r="I202" i="4"/>
  <c r="J201" i="4"/>
  <c r="N201" i="4" s="1"/>
  <c r="O201" i="4" s="1"/>
  <c r="I201" i="4"/>
  <c r="J200" i="4"/>
  <c r="N200" i="4" s="1"/>
  <c r="O200" i="4" s="1"/>
  <c r="I200" i="4"/>
  <c r="J199" i="4"/>
  <c r="N199" i="4" s="1"/>
  <c r="O199" i="4" s="1"/>
  <c r="I199" i="4"/>
  <c r="J198" i="4"/>
  <c r="N198" i="4" s="1"/>
  <c r="O198" i="4" s="1"/>
  <c r="I198" i="4"/>
  <c r="J197" i="4"/>
  <c r="N197" i="4" s="1"/>
  <c r="O197" i="4" s="1"/>
  <c r="I197" i="4"/>
  <c r="J196" i="4"/>
  <c r="N196" i="4" s="1"/>
  <c r="O196" i="4" s="1"/>
  <c r="I196" i="4"/>
  <c r="J195" i="4"/>
  <c r="N195" i="4" s="1"/>
  <c r="O195" i="4" s="1"/>
  <c r="I195" i="4"/>
  <c r="L195" i="4" s="1"/>
  <c r="M195" i="4" s="1"/>
  <c r="J194" i="4"/>
  <c r="N194" i="4" s="1"/>
  <c r="O194" i="4" s="1"/>
  <c r="I194" i="4"/>
  <c r="J192" i="4"/>
  <c r="N192" i="4" s="1"/>
  <c r="O192" i="4" s="1"/>
  <c r="I192" i="4"/>
  <c r="L192" i="4" s="1"/>
  <c r="M192" i="4" s="1"/>
  <c r="J191" i="4"/>
  <c r="N191" i="4" s="1"/>
  <c r="O191" i="4" s="1"/>
  <c r="I191" i="4"/>
  <c r="J190" i="4"/>
  <c r="N190" i="4" s="1"/>
  <c r="O190" i="4" s="1"/>
  <c r="I190" i="4"/>
  <c r="L190" i="4" s="1"/>
  <c r="M190" i="4" s="1"/>
  <c r="J189" i="4"/>
  <c r="N189" i="4" s="1"/>
  <c r="O189" i="4" s="1"/>
  <c r="I189" i="4"/>
  <c r="J186" i="4"/>
  <c r="N186" i="4" s="1"/>
  <c r="O186" i="4" s="1"/>
  <c r="I186" i="4"/>
  <c r="J185" i="4"/>
  <c r="N185" i="4" s="1"/>
  <c r="O185" i="4" s="1"/>
  <c r="I185" i="4"/>
  <c r="J184" i="4"/>
  <c r="N184" i="4" s="1"/>
  <c r="O184" i="4" s="1"/>
  <c r="I184" i="4"/>
  <c r="J183" i="4"/>
  <c r="N183" i="4" s="1"/>
  <c r="O183" i="4" s="1"/>
  <c r="I183" i="4"/>
  <c r="J182" i="4"/>
  <c r="N182" i="4" s="1"/>
  <c r="O182" i="4" s="1"/>
  <c r="I182" i="4"/>
  <c r="J181" i="4"/>
  <c r="N181" i="4" s="1"/>
  <c r="O181" i="4" s="1"/>
  <c r="I181" i="4"/>
  <c r="J180" i="4"/>
  <c r="N180" i="4" s="1"/>
  <c r="O180" i="4" s="1"/>
  <c r="I180" i="4"/>
  <c r="J179" i="4"/>
  <c r="N179" i="4" s="1"/>
  <c r="O179" i="4" s="1"/>
  <c r="I179" i="4"/>
  <c r="J178" i="4"/>
  <c r="N178" i="4" s="1"/>
  <c r="O178" i="4" s="1"/>
  <c r="I178" i="4"/>
  <c r="J177" i="4"/>
  <c r="N177" i="4" s="1"/>
  <c r="O177" i="4" s="1"/>
  <c r="I177" i="4"/>
  <c r="J176" i="4"/>
  <c r="N176" i="4" s="1"/>
  <c r="O176" i="4" s="1"/>
  <c r="I176" i="4"/>
  <c r="J175" i="4"/>
  <c r="N175" i="4" s="1"/>
  <c r="O175" i="4" s="1"/>
  <c r="I175" i="4"/>
  <c r="J173" i="4"/>
  <c r="N173" i="4" s="1"/>
  <c r="O173" i="4" s="1"/>
  <c r="I173" i="4"/>
  <c r="J172" i="4"/>
  <c r="N172" i="4" s="1"/>
  <c r="O172" i="4" s="1"/>
  <c r="I172" i="4"/>
  <c r="J171" i="4"/>
  <c r="N171" i="4" s="1"/>
  <c r="O171" i="4" s="1"/>
  <c r="I171" i="4"/>
  <c r="J170" i="4"/>
  <c r="N170" i="4" s="1"/>
  <c r="O170" i="4" s="1"/>
  <c r="O168" i="4" s="1"/>
  <c r="I170" i="4"/>
  <c r="J167" i="4"/>
  <c r="N167" i="4" s="1"/>
  <c r="O167" i="4" s="1"/>
  <c r="I167" i="4"/>
  <c r="J166" i="4"/>
  <c r="N166" i="4" s="1"/>
  <c r="O166" i="4" s="1"/>
  <c r="I166" i="4"/>
  <c r="J165" i="4"/>
  <c r="N165" i="4" s="1"/>
  <c r="O165" i="4" s="1"/>
  <c r="I165" i="4"/>
  <c r="J164" i="4"/>
  <c r="N164" i="4" s="1"/>
  <c r="O164" i="4" s="1"/>
  <c r="I164" i="4"/>
  <c r="J163" i="4"/>
  <c r="N163" i="4" s="1"/>
  <c r="O163" i="4" s="1"/>
  <c r="I163" i="4"/>
  <c r="J162" i="4"/>
  <c r="N162" i="4" s="1"/>
  <c r="O162" i="4" s="1"/>
  <c r="I162" i="4"/>
  <c r="J161" i="4"/>
  <c r="N161" i="4" s="1"/>
  <c r="O161" i="4" s="1"/>
  <c r="I161" i="4"/>
  <c r="J160" i="4"/>
  <c r="N160" i="4" s="1"/>
  <c r="O160" i="4" s="1"/>
  <c r="I160" i="4"/>
  <c r="J159" i="4"/>
  <c r="N159" i="4" s="1"/>
  <c r="O159" i="4" s="1"/>
  <c r="I159" i="4"/>
  <c r="J158" i="4"/>
  <c r="N158" i="4" s="1"/>
  <c r="O158" i="4" s="1"/>
  <c r="I158" i="4"/>
  <c r="J157" i="4"/>
  <c r="N157" i="4" s="1"/>
  <c r="O157" i="4" s="1"/>
  <c r="I157" i="4"/>
  <c r="J156" i="4"/>
  <c r="N156" i="4" s="1"/>
  <c r="O156" i="4" s="1"/>
  <c r="I156" i="4"/>
  <c r="J154" i="4"/>
  <c r="N154" i="4" s="1"/>
  <c r="O154" i="4" s="1"/>
  <c r="I154" i="4"/>
  <c r="J153" i="4"/>
  <c r="N153" i="4" s="1"/>
  <c r="O153" i="4" s="1"/>
  <c r="I153" i="4"/>
  <c r="J152" i="4"/>
  <c r="N152" i="4" s="1"/>
  <c r="O152" i="4" s="1"/>
  <c r="I152" i="4"/>
  <c r="J151" i="4"/>
  <c r="N151" i="4" s="1"/>
  <c r="O151" i="4" s="1"/>
  <c r="O149" i="4" s="1"/>
  <c r="I151" i="4"/>
  <c r="J148" i="4"/>
  <c r="N148" i="4" s="1"/>
  <c r="O148" i="4" s="1"/>
  <c r="I148" i="4"/>
  <c r="J147" i="4"/>
  <c r="N147" i="4" s="1"/>
  <c r="O147" i="4" s="1"/>
  <c r="I147" i="4"/>
  <c r="J145" i="4"/>
  <c r="N145" i="4" s="1"/>
  <c r="O145" i="4" s="1"/>
  <c r="I145" i="4"/>
  <c r="J143" i="4"/>
  <c r="N143" i="4" s="1"/>
  <c r="O143" i="4" s="1"/>
  <c r="I143" i="4"/>
  <c r="J142" i="4"/>
  <c r="N142" i="4" s="1"/>
  <c r="O142" i="4" s="1"/>
  <c r="I142" i="4"/>
  <c r="J141" i="4"/>
  <c r="N141" i="4" s="1"/>
  <c r="O141" i="4" s="1"/>
  <c r="I141" i="4"/>
  <c r="J139" i="4"/>
  <c r="N139" i="4" s="1"/>
  <c r="O139" i="4" s="1"/>
  <c r="I139" i="4"/>
  <c r="O138" i="4"/>
  <c r="M138" i="4"/>
  <c r="J138" i="4"/>
  <c r="I138" i="4"/>
  <c r="O137" i="4"/>
  <c r="M137" i="4"/>
  <c r="J137" i="4"/>
  <c r="I137" i="4"/>
  <c r="J136" i="4"/>
  <c r="N136" i="4" s="1"/>
  <c r="O136" i="4" s="1"/>
  <c r="I136" i="4"/>
  <c r="L136" i="4" s="1"/>
  <c r="M136" i="4" s="1"/>
  <c r="J135" i="4"/>
  <c r="N135" i="4" s="1"/>
  <c r="O135" i="4" s="1"/>
  <c r="I135" i="4"/>
  <c r="J134" i="4"/>
  <c r="N134" i="4" s="1"/>
  <c r="O134" i="4" s="1"/>
  <c r="I134" i="4"/>
  <c r="L134" i="4" s="1"/>
  <c r="M134" i="4" s="1"/>
  <c r="J132" i="4"/>
  <c r="N132" i="4" s="1"/>
  <c r="O132" i="4" s="1"/>
  <c r="I132" i="4"/>
  <c r="J131" i="4"/>
  <c r="N131" i="4" s="1"/>
  <c r="O131" i="4" s="1"/>
  <c r="I131" i="4"/>
  <c r="O130" i="4"/>
  <c r="M130" i="4"/>
  <c r="J130" i="4"/>
  <c r="I130" i="4"/>
  <c r="J129" i="4"/>
  <c r="N129" i="4" s="1"/>
  <c r="O129" i="4" s="1"/>
  <c r="I129" i="4"/>
  <c r="J128" i="4"/>
  <c r="N128" i="4" s="1"/>
  <c r="O128" i="4" s="1"/>
  <c r="I128" i="4"/>
  <c r="J127" i="4"/>
  <c r="N127" i="4" s="1"/>
  <c r="O127" i="4" s="1"/>
  <c r="I127" i="4"/>
  <c r="J125" i="4"/>
  <c r="N125" i="4" s="1"/>
  <c r="O125" i="4" s="1"/>
  <c r="I125" i="4"/>
  <c r="J124" i="4"/>
  <c r="N124" i="4" s="1"/>
  <c r="O124" i="4" s="1"/>
  <c r="I124" i="4"/>
  <c r="J123" i="4"/>
  <c r="N123" i="4" s="1"/>
  <c r="O123" i="4" s="1"/>
  <c r="I123" i="4"/>
  <c r="J122" i="4"/>
  <c r="N122" i="4" s="1"/>
  <c r="O122" i="4" s="1"/>
  <c r="I122" i="4"/>
  <c r="J121" i="4"/>
  <c r="N121" i="4" s="1"/>
  <c r="O121" i="4" s="1"/>
  <c r="I121" i="4"/>
  <c r="J120" i="4"/>
  <c r="N120" i="4" s="1"/>
  <c r="O120" i="4" s="1"/>
  <c r="I120" i="4"/>
  <c r="J117" i="4"/>
  <c r="N117" i="4" s="1"/>
  <c r="O117" i="4" s="1"/>
  <c r="I117" i="4"/>
  <c r="J115" i="4"/>
  <c r="N115" i="4" s="1"/>
  <c r="O115" i="4" s="1"/>
  <c r="I115" i="4"/>
  <c r="J114" i="4"/>
  <c r="N114" i="4" s="1"/>
  <c r="O114" i="4" s="1"/>
  <c r="I114" i="4"/>
  <c r="J113" i="4"/>
  <c r="N113" i="4" s="1"/>
  <c r="O113" i="4" s="1"/>
  <c r="I113" i="4"/>
  <c r="J112" i="4"/>
  <c r="N112" i="4" s="1"/>
  <c r="O112" i="4" s="1"/>
  <c r="I112" i="4"/>
  <c r="J111" i="4"/>
  <c r="N111" i="4" s="1"/>
  <c r="O111" i="4" s="1"/>
  <c r="I111" i="4"/>
  <c r="J109" i="4"/>
  <c r="N109" i="4" s="1"/>
  <c r="O109" i="4" s="1"/>
  <c r="I109" i="4"/>
  <c r="J108" i="4"/>
  <c r="N108" i="4" s="1"/>
  <c r="O108" i="4" s="1"/>
  <c r="I108" i="4"/>
  <c r="J107" i="4"/>
  <c r="N107" i="4" s="1"/>
  <c r="O107" i="4" s="1"/>
  <c r="I107" i="4"/>
  <c r="J106" i="4"/>
  <c r="N106" i="4" s="1"/>
  <c r="O106" i="4" s="1"/>
  <c r="I106" i="4"/>
  <c r="J105" i="4"/>
  <c r="N105" i="4" s="1"/>
  <c r="O105" i="4" s="1"/>
  <c r="I105" i="4"/>
  <c r="J102" i="4"/>
  <c r="N102" i="4" s="1"/>
  <c r="O102" i="4" s="1"/>
  <c r="I102" i="4"/>
  <c r="J101" i="4"/>
  <c r="N101" i="4" s="1"/>
  <c r="O101" i="4" s="1"/>
  <c r="I101" i="4"/>
  <c r="J100" i="4"/>
  <c r="N100" i="4" s="1"/>
  <c r="O100" i="4" s="1"/>
  <c r="I100" i="4"/>
  <c r="J99" i="4"/>
  <c r="N99" i="4" s="1"/>
  <c r="O99" i="4" s="1"/>
  <c r="I99" i="4"/>
  <c r="J98" i="4"/>
  <c r="N98" i="4" s="1"/>
  <c r="O98" i="4" s="1"/>
  <c r="I98" i="4"/>
  <c r="J97" i="4"/>
  <c r="N97" i="4" s="1"/>
  <c r="O97" i="4" s="1"/>
  <c r="I97" i="4"/>
  <c r="J96" i="4"/>
  <c r="N96" i="4" s="1"/>
  <c r="O96" i="4" s="1"/>
  <c r="I96" i="4"/>
  <c r="J95" i="4"/>
  <c r="N95" i="4" s="1"/>
  <c r="O95" i="4" s="1"/>
  <c r="I95" i="4"/>
  <c r="J94" i="4"/>
  <c r="N94" i="4" s="1"/>
  <c r="O94" i="4" s="1"/>
  <c r="I94" i="4"/>
  <c r="J93" i="4"/>
  <c r="N93" i="4" s="1"/>
  <c r="O93" i="4" s="1"/>
  <c r="I93" i="4"/>
  <c r="J92" i="4"/>
  <c r="N92" i="4" s="1"/>
  <c r="O92" i="4" s="1"/>
  <c r="I92" i="4"/>
  <c r="J91" i="4"/>
  <c r="N91" i="4" s="1"/>
  <c r="O91" i="4" s="1"/>
  <c r="I91" i="4"/>
  <c r="J90" i="4"/>
  <c r="N90" i="4" s="1"/>
  <c r="O90" i="4" s="1"/>
  <c r="I90" i="4"/>
  <c r="J89" i="4"/>
  <c r="N89" i="4" s="1"/>
  <c r="O89" i="4" s="1"/>
  <c r="I89" i="4"/>
  <c r="J87" i="4"/>
  <c r="N87" i="4" s="1"/>
  <c r="O87" i="4" s="1"/>
  <c r="I87" i="4"/>
  <c r="J85" i="4"/>
  <c r="N85" i="4" s="1"/>
  <c r="O85" i="4" s="1"/>
  <c r="I85" i="4"/>
  <c r="J83" i="4"/>
  <c r="N83" i="4" s="1"/>
  <c r="O83" i="4" s="1"/>
  <c r="I83" i="4"/>
  <c r="J82" i="4"/>
  <c r="N82" i="4" s="1"/>
  <c r="O82" i="4" s="1"/>
  <c r="I82" i="4"/>
  <c r="L82" i="4" s="1"/>
  <c r="M82" i="4" s="1"/>
  <c r="J81" i="4"/>
  <c r="N81" i="4" s="1"/>
  <c r="O81" i="4" s="1"/>
  <c r="I81" i="4"/>
  <c r="J80" i="4"/>
  <c r="N80" i="4" s="1"/>
  <c r="O80" i="4" s="1"/>
  <c r="I80" i="4"/>
  <c r="L80" i="4" s="1"/>
  <c r="M80" i="4" s="1"/>
  <c r="J78" i="4"/>
  <c r="N78" i="4" s="1"/>
  <c r="O78" i="4" s="1"/>
  <c r="I78" i="4"/>
  <c r="L78" i="4" s="1"/>
  <c r="M78" i="4" s="1"/>
  <c r="J77" i="4"/>
  <c r="N77" i="4" s="1"/>
  <c r="O77" i="4" s="1"/>
  <c r="I77" i="4"/>
  <c r="J70" i="4"/>
  <c r="N70" i="4" s="1"/>
  <c r="O70" i="4" s="1"/>
  <c r="I70" i="4"/>
  <c r="L70" i="4" s="1"/>
  <c r="M70" i="4" s="1"/>
  <c r="J68" i="4"/>
  <c r="N68" i="4" s="1"/>
  <c r="O68" i="4" s="1"/>
  <c r="I68" i="4"/>
  <c r="J66" i="4"/>
  <c r="N66" i="4" s="1"/>
  <c r="O66" i="4" s="1"/>
  <c r="I66" i="4"/>
  <c r="J65" i="4"/>
  <c r="N65" i="4" s="1"/>
  <c r="O65" i="4" s="1"/>
  <c r="I65" i="4"/>
  <c r="J64" i="4"/>
  <c r="N64" i="4" s="1"/>
  <c r="O64" i="4" s="1"/>
  <c r="I64" i="4"/>
  <c r="J63" i="4"/>
  <c r="N63" i="4" s="1"/>
  <c r="O63" i="4" s="1"/>
  <c r="I63" i="4"/>
  <c r="J62" i="4"/>
  <c r="N62" i="4" s="1"/>
  <c r="O62" i="4" s="1"/>
  <c r="I62" i="4"/>
  <c r="J60" i="4"/>
  <c r="N60" i="4" s="1"/>
  <c r="O60" i="4" s="1"/>
  <c r="I60" i="4"/>
  <c r="J59" i="4"/>
  <c r="N59" i="4" s="1"/>
  <c r="O59" i="4" s="1"/>
  <c r="I59" i="4"/>
  <c r="J58" i="4"/>
  <c r="N58" i="4" s="1"/>
  <c r="O58" i="4" s="1"/>
  <c r="I58" i="4"/>
  <c r="J57" i="4"/>
  <c r="N57" i="4" s="1"/>
  <c r="O57" i="4" s="1"/>
  <c r="I57" i="4"/>
  <c r="J56" i="4"/>
  <c r="N56" i="4" s="1"/>
  <c r="O56" i="4" s="1"/>
  <c r="I56" i="4"/>
  <c r="J55" i="4"/>
  <c r="N55" i="4" s="1"/>
  <c r="O55" i="4" s="1"/>
  <c r="I55" i="4"/>
  <c r="J54" i="4"/>
  <c r="N54" i="4" s="1"/>
  <c r="O54" i="4" s="1"/>
  <c r="I54" i="4"/>
  <c r="J53" i="4"/>
  <c r="N53" i="4" s="1"/>
  <c r="O53" i="4" s="1"/>
  <c r="I53" i="4"/>
  <c r="J51" i="4"/>
  <c r="N51" i="4" s="1"/>
  <c r="O51" i="4" s="1"/>
  <c r="I51" i="4"/>
  <c r="J48" i="4"/>
  <c r="N48" i="4" s="1"/>
  <c r="O48" i="4" s="1"/>
  <c r="I48" i="4"/>
  <c r="J47" i="4"/>
  <c r="N47" i="4" s="1"/>
  <c r="O47" i="4" s="1"/>
  <c r="I47" i="4"/>
  <c r="J46" i="4"/>
  <c r="N46" i="4" s="1"/>
  <c r="O46" i="4" s="1"/>
  <c r="I46" i="4"/>
  <c r="J45" i="4"/>
  <c r="N45" i="4" s="1"/>
  <c r="O45" i="4" s="1"/>
  <c r="I45" i="4"/>
  <c r="J44" i="4"/>
  <c r="N44" i="4" s="1"/>
  <c r="O44" i="4" s="1"/>
  <c r="I44" i="4"/>
  <c r="J43" i="4"/>
  <c r="N43" i="4" s="1"/>
  <c r="O43" i="4" s="1"/>
  <c r="I43" i="4"/>
  <c r="J42" i="4"/>
  <c r="N42" i="4" s="1"/>
  <c r="O42" i="4" s="1"/>
  <c r="I42" i="4"/>
  <c r="J39" i="4"/>
  <c r="N39" i="4" s="1"/>
  <c r="O39" i="4" s="1"/>
  <c r="I39" i="4"/>
  <c r="J38" i="4"/>
  <c r="N38" i="4" s="1"/>
  <c r="O38" i="4" s="1"/>
  <c r="I38" i="4"/>
  <c r="J34" i="4"/>
  <c r="N34" i="4" s="1"/>
  <c r="O34" i="4" s="1"/>
  <c r="I34" i="4"/>
  <c r="J32" i="4"/>
  <c r="N32" i="4" s="1"/>
  <c r="O32" i="4" s="1"/>
  <c r="I32" i="4"/>
  <c r="J31" i="4"/>
  <c r="N31" i="4" s="1"/>
  <c r="O31" i="4" s="1"/>
  <c r="I31" i="4"/>
  <c r="J30" i="4"/>
  <c r="N30" i="4" s="1"/>
  <c r="O30" i="4" s="1"/>
  <c r="I30" i="4"/>
  <c r="J29" i="4"/>
  <c r="N29" i="4" s="1"/>
  <c r="O29" i="4" s="1"/>
  <c r="I29" i="4"/>
  <c r="J28" i="4"/>
  <c r="N28" i="4" s="1"/>
  <c r="O28" i="4" s="1"/>
  <c r="I28" i="4"/>
  <c r="J27" i="4"/>
  <c r="N27" i="4" s="1"/>
  <c r="O27" i="4" s="1"/>
  <c r="I27" i="4"/>
  <c r="J26" i="4"/>
  <c r="N26" i="4" s="1"/>
  <c r="O26" i="4" s="1"/>
  <c r="I26" i="4"/>
  <c r="J25" i="4"/>
  <c r="N25" i="4" s="1"/>
  <c r="O25" i="4" s="1"/>
  <c r="I25" i="4"/>
  <c r="J23" i="4"/>
  <c r="N23" i="4" s="1"/>
  <c r="O23" i="4" s="1"/>
  <c r="I23" i="4"/>
  <c r="J22" i="4"/>
  <c r="N22" i="4" s="1"/>
  <c r="O22" i="4" s="1"/>
  <c r="I22" i="4"/>
  <c r="J21" i="4"/>
  <c r="N21" i="4" s="1"/>
  <c r="O21" i="4" s="1"/>
  <c r="I21" i="4"/>
  <c r="J20" i="4"/>
  <c r="N20" i="4" s="1"/>
  <c r="O20" i="4" s="1"/>
  <c r="I20" i="4"/>
  <c r="J19" i="4"/>
  <c r="N19" i="4" s="1"/>
  <c r="O19" i="4" s="1"/>
  <c r="I19" i="4"/>
  <c r="J18" i="4"/>
  <c r="N18" i="4" s="1"/>
  <c r="O18" i="4" s="1"/>
  <c r="I18" i="4"/>
  <c r="J17" i="4"/>
  <c r="N17" i="4" s="1"/>
  <c r="O17" i="4" s="1"/>
  <c r="I17" i="4"/>
  <c r="J16" i="4"/>
  <c r="N16" i="4" s="1"/>
  <c r="O16" i="4" s="1"/>
  <c r="I16" i="4"/>
  <c r="J15" i="4"/>
  <c r="N15" i="4" s="1"/>
  <c r="O15" i="4" s="1"/>
  <c r="I15" i="4"/>
  <c r="J14" i="4"/>
  <c r="N14" i="4" s="1"/>
  <c r="O14" i="4" s="1"/>
  <c r="I14" i="4"/>
  <c r="M187" i="5" l="1"/>
  <c r="M168" i="5"/>
  <c r="P149" i="5"/>
  <c r="Q149" i="5" s="1"/>
  <c r="M118" i="5"/>
  <c r="P103" i="5"/>
  <c r="Q103" i="5" s="1"/>
  <c r="P84" i="5"/>
  <c r="Q84" i="5" s="1"/>
  <c r="M40" i="5"/>
  <c r="P42" i="5"/>
  <c r="P40" i="5" s="1"/>
  <c r="Q40" i="5" s="1"/>
  <c r="M24" i="5"/>
  <c r="P25" i="5"/>
  <c r="P24" i="5" s="1"/>
  <c r="Q24" i="5" s="1"/>
  <c r="P187" i="5"/>
  <c r="Q187" i="5" s="1"/>
  <c r="P168" i="5"/>
  <c r="Q168" i="5" s="1"/>
  <c r="P144" i="5"/>
  <c r="Q144" i="5" s="1"/>
  <c r="P118" i="5"/>
  <c r="Q118" i="5" s="1"/>
  <c r="O118" i="4"/>
  <c r="M13" i="5"/>
  <c r="P233" i="4"/>
  <c r="K233" i="4"/>
  <c r="K234" i="4"/>
  <c r="K235" i="4"/>
  <c r="P236" i="4"/>
  <c r="K236" i="4"/>
  <c r="P146" i="4"/>
  <c r="K240" i="4"/>
  <c r="P74" i="4"/>
  <c r="P75" i="4"/>
  <c r="K146" i="4"/>
  <c r="P88" i="4"/>
  <c r="K238" i="4"/>
  <c r="P36" i="4"/>
  <c r="P86" i="4"/>
  <c r="K86" i="4"/>
  <c r="P71" i="4"/>
  <c r="K88" i="4"/>
  <c r="O84" i="4"/>
  <c r="K213" i="4"/>
  <c r="K214" i="4"/>
  <c r="K215" i="4"/>
  <c r="K216" i="4"/>
  <c r="K218" i="4"/>
  <c r="K221" i="4"/>
  <c r="K222" i="4"/>
  <c r="K228" i="4"/>
  <c r="K229" i="4"/>
  <c r="K237" i="4"/>
  <c r="K49" i="4"/>
  <c r="K50" i="4"/>
  <c r="P72" i="4"/>
  <c r="P76" i="4"/>
  <c r="P73" i="4"/>
  <c r="K71" i="4"/>
  <c r="K72" i="4"/>
  <c r="K73" i="4"/>
  <c r="K74" i="4"/>
  <c r="K75" i="4"/>
  <c r="K76" i="4"/>
  <c r="P49" i="4"/>
  <c r="P50" i="4"/>
  <c r="K15" i="4"/>
  <c r="K16" i="4"/>
  <c r="K17" i="4"/>
  <c r="K18" i="4"/>
  <c r="K19" i="4"/>
  <c r="K20" i="4"/>
  <c r="K21" i="4"/>
  <c r="K23" i="4"/>
  <c r="K25" i="4"/>
  <c r="K26" i="4"/>
  <c r="K27" i="4"/>
  <c r="K28" i="4"/>
  <c r="K29" i="4"/>
  <c r="K31" i="4"/>
  <c r="K32" i="4"/>
  <c r="K34" i="4"/>
  <c r="K39" i="4"/>
  <c r="K42" i="4"/>
  <c r="K43" i="4"/>
  <c r="K44" i="4"/>
  <c r="K45" i="4"/>
  <c r="K46" i="4"/>
  <c r="K48" i="4"/>
  <c r="K51" i="4"/>
  <c r="K60" i="4"/>
  <c r="K77" i="4"/>
  <c r="K81" i="4"/>
  <c r="K83" i="4"/>
  <c r="K87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5" i="4"/>
  <c r="K106" i="4"/>
  <c r="K107" i="4"/>
  <c r="K109" i="4"/>
  <c r="K111" i="4"/>
  <c r="K112" i="4"/>
  <c r="K113" i="4"/>
  <c r="K114" i="4"/>
  <c r="K117" i="4"/>
  <c r="K120" i="4"/>
  <c r="K121" i="4"/>
  <c r="K122" i="4"/>
  <c r="K123" i="4"/>
  <c r="K124" i="4"/>
  <c r="K125" i="4"/>
  <c r="K127" i="4"/>
  <c r="K128" i="4"/>
  <c r="K129" i="4"/>
  <c r="K131" i="4"/>
  <c r="K132" i="4"/>
  <c r="P134" i="4"/>
  <c r="K135" i="4"/>
  <c r="K137" i="4"/>
  <c r="P137" i="4"/>
  <c r="K138" i="4"/>
  <c r="P138" i="4"/>
  <c r="K139" i="4"/>
  <c r="K142" i="4"/>
  <c r="K143" i="4"/>
  <c r="K145" i="4"/>
  <c r="K147" i="4"/>
  <c r="K148" i="4"/>
  <c r="K151" i="4"/>
  <c r="K152" i="4"/>
  <c r="K153" i="4"/>
  <c r="K154" i="4"/>
  <c r="K156" i="4"/>
  <c r="K157" i="4"/>
  <c r="K159" i="4"/>
  <c r="K161" i="4"/>
  <c r="K163" i="4"/>
  <c r="K165" i="4"/>
  <c r="K167" i="4"/>
  <c r="K171" i="4"/>
  <c r="K173" i="4"/>
  <c r="K176" i="4"/>
  <c r="K178" i="4"/>
  <c r="K180" i="4"/>
  <c r="K182" i="4"/>
  <c r="K184" i="4"/>
  <c r="K186" i="4"/>
  <c r="K189" i="4"/>
  <c r="P190" i="4"/>
  <c r="K197" i="4"/>
  <c r="K199" i="4"/>
  <c r="K201" i="4"/>
  <c r="K203" i="4"/>
  <c r="K206" i="4"/>
  <c r="K209" i="4"/>
  <c r="L214" i="4"/>
  <c r="M214" i="4" s="1"/>
  <c r="K217" i="4"/>
  <c r="L218" i="4"/>
  <c r="M218" i="4" s="1"/>
  <c r="L222" i="4"/>
  <c r="M222" i="4" s="1"/>
  <c r="L229" i="4"/>
  <c r="M229" i="4" s="1"/>
  <c r="O230" i="4"/>
  <c r="L216" i="4"/>
  <c r="M216" i="4" s="1"/>
  <c r="K219" i="4"/>
  <c r="K220" i="4"/>
  <c r="L220" i="4"/>
  <c r="M220" i="4" s="1"/>
  <c r="K223" i="4"/>
  <c r="K224" i="4"/>
  <c r="L224" i="4"/>
  <c r="M224" i="4" s="1"/>
  <c r="K226" i="4"/>
  <c r="K227" i="4"/>
  <c r="L227" i="4"/>
  <c r="M227" i="4" s="1"/>
  <c r="K232" i="4"/>
  <c r="L237" i="4"/>
  <c r="M237" i="4" s="1"/>
  <c r="P237" i="4" s="1"/>
  <c r="K63" i="4"/>
  <c r="K54" i="4"/>
  <c r="K56" i="4"/>
  <c r="K58" i="4"/>
  <c r="O40" i="4"/>
  <c r="K47" i="4"/>
  <c r="K36" i="4"/>
  <c r="K30" i="4"/>
  <c r="K14" i="4"/>
  <c r="K22" i="4"/>
  <c r="L15" i="4"/>
  <c r="M15" i="4" s="1"/>
  <c r="L17" i="4"/>
  <c r="M17" i="4" s="1"/>
  <c r="L19" i="4"/>
  <c r="M19" i="4" s="1"/>
  <c r="L21" i="4"/>
  <c r="M21" i="4" s="1"/>
  <c r="L23" i="4"/>
  <c r="M23" i="4" s="1"/>
  <c r="L26" i="4"/>
  <c r="M26" i="4" s="1"/>
  <c r="L28" i="4"/>
  <c r="M28" i="4" s="1"/>
  <c r="P28" i="4" s="1"/>
  <c r="L30" i="4"/>
  <c r="M30" i="4" s="1"/>
  <c r="L32" i="4"/>
  <c r="M32" i="4" s="1"/>
  <c r="P32" i="4" s="1"/>
  <c r="K38" i="4"/>
  <c r="L38" i="4"/>
  <c r="M38" i="4" s="1"/>
  <c r="L42" i="4"/>
  <c r="M42" i="4" s="1"/>
  <c r="L44" i="4"/>
  <c r="M44" i="4" s="1"/>
  <c r="L46" i="4"/>
  <c r="M46" i="4" s="1"/>
  <c r="L48" i="4"/>
  <c r="M48" i="4" s="1"/>
  <c r="K53" i="4"/>
  <c r="L53" i="4"/>
  <c r="M53" i="4" s="1"/>
  <c r="P53" i="4" s="1"/>
  <c r="K55" i="4"/>
  <c r="L55" i="4"/>
  <c r="M55" i="4" s="1"/>
  <c r="K57" i="4"/>
  <c r="L57" i="4"/>
  <c r="M57" i="4" s="1"/>
  <c r="P57" i="4" s="1"/>
  <c r="K59" i="4"/>
  <c r="L59" i="4"/>
  <c r="M59" i="4" s="1"/>
  <c r="K62" i="4"/>
  <c r="L62" i="4"/>
  <c r="M62" i="4" s="1"/>
  <c r="P62" i="4" s="1"/>
  <c r="K64" i="4"/>
  <c r="K65" i="4"/>
  <c r="K66" i="4"/>
  <c r="K68" i="4"/>
  <c r="K85" i="4"/>
  <c r="L85" i="4"/>
  <c r="M85" i="4" s="1"/>
  <c r="L89" i="4"/>
  <c r="M89" i="4" s="1"/>
  <c r="P89" i="4" s="1"/>
  <c r="L91" i="4"/>
  <c r="M91" i="4" s="1"/>
  <c r="P91" i="4" s="1"/>
  <c r="L93" i="4"/>
  <c r="M93" i="4" s="1"/>
  <c r="P93" i="4" s="1"/>
  <c r="L95" i="4"/>
  <c r="M95" i="4" s="1"/>
  <c r="P95" i="4" s="1"/>
  <c r="L97" i="4"/>
  <c r="M97" i="4" s="1"/>
  <c r="P97" i="4" s="1"/>
  <c r="L99" i="4"/>
  <c r="M99" i="4" s="1"/>
  <c r="P99" i="4" s="1"/>
  <c r="L101" i="4"/>
  <c r="M101" i="4" s="1"/>
  <c r="P101" i="4" s="1"/>
  <c r="L105" i="4"/>
  <c r="M105" i="4" s="1"/>
  <c r="L107" i="4"/>
  <c r="M107" i="4" s="1"/>
  <c r="P107" i="4" s="1"/>
  <c r="L109" i="4"/>
  <c r="M109" i="4" s="1"/>
  <c r="P109" i="4" s="1"/>
  <c r="L112" i="4"/>
  <c r="M112" i="4" s="1"/>
  <c r="P112" i="4" s="1"/>
  <c r="L114" i="4"/>
  <c r="M114" i="4" s="1"/>
  <c r="P114" i="4" s="1"/>
  <c r="L117" i="4"/>
  <c r="M117" i="4" s="1"/>
  <c r="P117" i="4" s="1"/>
  <c r="L121" i="4"/>
  <c r="M121" i="4" s="1"/>
  <c r="P121" i="4" s="1"/>
  <c r="L123" i="4"/>
  <c r="M123" i="4" s="1"/>
  <c r="P123" i="4" s="1"/>
  <c r="L125" i="4"/>
  <c r="M125" i="4" s="1"/>
  <c r="P125" i="4" s="1"/>
  <c r="L128" i="4"/>
  <c r="M128" i="4" s="1"/>
  <c r="P128" i="4" s="1"/>
  <c r="K130" i="4"/>
  <c r="P130" i="4"/>
  <c r="L131" i="4"/>
  <c r="M131" i="4" s="1"/>
  <c r="P131" i="4" s="1"/>
  <c r="K141" i="4"/>
  <c r="L141" i="4"/>
  <c r="M141" i="4" s="1"/>
  <c r="P141" i="4" s="1"/>
  <c r="L143" i="4"/>
  <c r="M143" i="4" s="1"/>
  <c r="L147" i="4"/>
  <c r="M147" i="4" s="1"/>
  <c r="L151" i="4"/>
  <c r="M151" i="4" s="1"/>
  <c r="L153" i="4"/>
  <c r="M153" i="4" s="1"/>
  <c r="L156" i="4"/>
  <c r="M156" i="4" s="1"/>
  <c r="L159" i="4"/>
  <c r="M159" i="4" s="1"/>
  <c r="P159" i="4" s="1"/>
  <c r="L163" i="4"/>
  <c r="M163" i="4" s="1"/>
  <c r="P163" i="4" s="1"/>
  <c r="L14" i="4"/>
  <c r="M14" i="4" s="1"/>
  <c r="L16" i="4"/>
  <c r="M16" i="4" s="1"/>
  <c r="P16" i="4" s="1"/>
  <c r="L18" i="4"/>
  <c r="M18" i="4" s="1"/>
  <c r="P18" i="4" s="1"/>
  <c r="L20" i="4"/>
  <c r="M20" i="4" s="1"/>
  <c r="P20" i="4" s="1"/>
  <c r="L22" i="4"/>
  <c r="M22" i="4" s="1"/>
  <c r="P22" i="4" s="1"/>
  <c r="L25" i="4"/>
  <c r="M25" i="4" s="1"/>
  <c r="P25" i="4" s="1"/>
  <c r="L27" i="4"/>
  <c r="M27" i="4" s="1"/>
  <c r="P27" i="4" s="1"/>
  <c r="L29" i="4"/>
  <c r="M29" i="4" s="1"/>
  <c r="P29" i="4" s="1"/>
  <c r="L31" i="4"/>
  <c r="M31" i="4" s="1"/>
  <c r="P31" i="4" s="1"/>
  <c r="L34" i="4"/>
  <c r="M34" i="4" s="1"/>
  <c r="P34" i="4" s="1"/>
  <c r="L39" i="4"/>
  <c r="M39" i="4" s="1"/>
  <c r="P39" i="4" s="1"/>
  <c r="L43" i="4"/>
  <c r="M43" i="4" s="1"/>
  <c r="P43" i="4" s="1"/>
  <c r="L45" i="4"/>
  <c r="M45" i="4" s="1"/>
  <c r="P45" i="4" s="1"/>
  <c r="L47" i="4"/>
  <c r="M47" i="4" s="1"/>
  <c r="P47" i="4" s="1"/>
  <c r="L51" i="4"/>
  <c r="M51" i="4" s="1"/>
  <c r="P51" i="4" s="1"/>
  <c r="L54" i="4"/>
  <c r="M54" i="4" s="1"/>
  <c r="P54" i="4" s="1"/>
  <c r="L56" i="4"/>
  <c r="M56" i="4" s="1"/>
  <c r="P56" i="4" s="1"/>
  <c r="L58" i="4"/>
  <c r="M58" i="4" s="1"/>
  <c r="P58" i="4" s="1"/>
  <c r="L60" i="4"/>
  <c r="M60" i="4" s="1"/>
  <c r="P60" i="4" s="1"/>
  <c r="L63" i="4"/>
  <c r="M63" i="4" s="1"/>
  <c r="P63" i="4" s="1"/>
  <c r="L77" i="4"/>
  <c r="M77" i="4" s="1"/>
  <c r="L81" i="4"/>
  <c r="M81" i="4" s="1"/>
  <c r="L83" i="4"/>
  <c r="M83" i="4" s="1"/>
  <c r="L87" i="4"/>
  <c r="M87" i="4" s="1"/>
  <c r="P87" i="4" s="1"/>
  <c r="L90" i="4"/>
  <c r="M90" i="4" s="1"/>
  <c r="L92" i="4"/>
  <c r="M92" i="4" s="1"/>
  <c r="L94" i="4"/>
  <c r="M94" i="4" s="1"/>
  <c r="L96" i="4"/>
  <c r="M96" i="4" s="1"/>
  <c r="L98" i="4"/>
  <c r="M98" i="4" s="1"/>
  <c r="L100" i="4"/>
  <c r="M100" i="4" s="1"/>
  <c r="L102" i="4"/>
  <c r="M102" i="4" s="1"/>
  <c r="L106" i="4"/>
  <c r="M106" i="4" s="1"/>
  <c r="K108" i="4"/>
  <c r="L108" i="4"/>
  <c r="M108" i="4" s="1"/>
  <c r="L111" i="4"/>
  <c r="M111" i="4" s="1"/>
  <c r="L113" i="4"/>
  <c r="M113" i="4" s="1"/>
  <c r="K115" i="4"/>
  <c r="L115" i="4"/>
  <c r="M115" i="4" s="1"/>
  <c r="L120" i="4"/>
  <c r="M120" i="4" s="1"/>
  <c r="L122" i="4"/>
  <c r="M122" i="4" s="1"/>
  <c r="L124" i="4"/>
  <c r="M124" i="4" s="1"/>
  <c r="L127" i="4"/>
  <c r="M127" i="4" s="1"/>
  <c r="L129" i="4"/>
  <c r="M129" i="4" s="1"/>
  <c r="L132" i="4"/>
  <c r="M132" i="4" s="1"/>
  <c r="P132" i="4" s="1"/>
  <c r="L135" i="4"/>
  <c r="M135" i="4" s="1"/>
  <c r="L139" i="4"/>
  <c r="M139" i="4" s="1"/>
  <c r="P139" i="4" s="1"/>
  <c r="L142" i="4"/>
  <c r="M142" i="4" s="1"/>
  <c r="P142" i="4" s="1"/>
  <c r="L145" i="4"/>
  <c r="M145" i="4" s="1"/>
  <c r="L148" i="4"/>
  <c r="M148" i="4" s="1"/>
  <c r="P148" i="4" s="1"/>
  <c r="L152" i="4"/>
  <c r="M152" i="4" s="1"/>
  <c r="P152" i="4" s="1"/>
  <c r="L154" i="4"/>
  <c r="M154" i="4" s="1"/>
  <c r="P154" i="4" s="1"/>
  <c r="L157" i="4"/>
  <c r="M157" i="4" s="1"/>
  <c r="P157" i="4" s="1"/>
  <c r="L161" i="4"/>
  <c r="M161" i="4" s="1"/>
  <c r="P161" i="4" s="1"/>
  <c r="P229" i="4"/>
  <c r="K158" i="4"/>
  <c r="L158" i="4"/>
  <c r="M158" i="4" s="1"/>
  <c r="K160" i="4"/>
  <c r="L160" i="4"/>
  <c r="M160" i="4" s="1"/>
  <c r="K162" i="4"/>
  <c r="L162" i="4"/>
  <c r="M162" i="4" s="1"/>
  <c r="K164" i="4"/>
  <c r="L164" i="4"/>
  <c r="M164" i="4" s="1"/>
  <c r="K166" i="4"/>
  <c r="L166" i="4"/>
  <c r="M166" i="4" s="1"/>
  <c r="K170" i="4"/>
  <c r="L170" i="4"/>
  <c r="M170" i="4" s="1"/>
  <c r="K172" i="4"/>
  <c r="L172" i="4"/>
  <c r="M172" i="4" s="1"/>
  <c r="K175" i="4"/>
  <c r="L175" i="4"/>
  <c r="M175" i="4" s="1"/>
  <c r="K177" i="4"/>
  <c r="L177" i="4"/>
  <c r="M177" i="4" s="1"/>
  <c r="K179" i="4"/>
  <c r="L179" i="4"/>
  <c r="M179" i="4" s="1"/>
  <c r="K181" i="4"/>
  <c r="L181" i="4"/>
  <c r="M181" i="4" s="1"/>
  <c r="K183" i="4"/>
  <c r="L183" i="4"/>
  <c r="M183" i="4" s="1"/>
  <c r="K185" i="4"/>
  <c r="L185" i="4"/>
  <c r="M185" i="4" s="1"/>
  <c r="K191" i="4"/>
  <c r="L191" i="4"/>
  <c r="M191" i="4" s="1"/>
  <c r="K194" i="4"/>
  <c r="L194" i="4"/>
  <c r="M194" i="4" s="1"/>
  <c r="K196" i="4"/>
  <c r="L196" i="4"/>
  <c r="M196" i="4" s="1"/>
  <c r="P196" i="4" s="1"/>
  <c r="K198" i="4"/>
  <c r="L198" i="4"/>
  <c r="M198" i="4" s="1"/>
  <c r="P198" i="4" s="1"/>
  <c r="K200" i="4"/>
  <c r="L200" i="4"/>
  <c r="M200" i="4" s="1"/>
  <c r="P200" i="4" s="1"/>
  <c r="K202" i="4"/>
  <c r="L202" i="4"/>
  <c r="M202" i="4" s="1"/>
  <c r="P202" i="4" s="1"/>
  <c r="K205" i="4"/>
  <c r="L205" i="4"/>
  <c r="M205" i="4" s="1"/>
  <c r="P205" i="4" s="1"/>
  <c r="K208" i="4"/>
  <c r="L208" i="4"/>
  <c r="M208" i="4" s="1"/>
  <c r="P208" i="4" s="1"/>
  <c r="K210" i="4"/>
  <c r="L210" i="4"/>
  <c r="M210" i="4" s="1"/>
  <c r="P210" i="4" s="1"/>
  <c r="L213" i="4"/>
  <c r="M213" i="4" s="1"/>
  <c r="L215" i="4"/>
  <c r="M215" i="4" s="1"/>
  <c r="L217" i="4"/>
  <c r="M217" i="4" s="1"/>
  <c r="L219" i="4"/>
  <c r="M219" i="4" s="1"/>
  <c r="L221" i="4"/>
  <c r="M221" i="4" s="1"/>
  <c r="L223" i="4"/>
  <c r="M223" i="4" s="1"/>
  <c r="L226" i="4"/>
  <c r="M226" i="4" s="1"/>
  <c r="L228" i="4"/>
  <c r="M228" i="4" s="1"/>
  <c r="L232" i="4"/>
  <c r="M232" i="4" s="1"/>
  <c r="P232" i="4" s="1"/>
  <c r="L238" i="4"/>
  <c r="M238" i="4" s="1"/>
  <c r="L240" i="4"/>
  <c r="M240" i="4" s="1"/>
  <c r="P240" i="4" s="1"/>
  <c r="L165" i="4"/>
  <c r="M165" i="4" s="1"/>
  <c r="P165" i="4" s="1"/>
  <c r="L167" i="4"/>
  <c r="M167" i="4" s="1"/>
  <c r="P167" i="4" s="1"/>
  <c r="L171" i="4"/>
  <c r="M171" i="4" s="1"/>
  <c r="P171" i="4" s="1"/>
  <c r="L173" i="4"/>
  <c r="M173" i="4" s="1"/>
  <c r="P173" i="4" s="1"/>
  <c r="L176" i="4"/>
  <c r="M176" i="4" s="1"/>
  <c r="P176" i="4" s="1"/>
  <c r="L178" i="4"/>
  <c r="M178" i="4" s="1"/>
  <c r="P178" i="4" s="1"/>
  <c r="L180" i="4"/>
  <c r="M180" i="4" s="1"/>
  <c r="P180" i="4" s="1"/>
  <c r="L182" i="4"/>
  <c r="M182" i="4" s="1"/>
  <c r="P182" i="4" s="1"/>
  <c r="L184" i="4"/>
  <c r="M184" i="4" s="1"/>
  <c r="P184" i="4" s="1"/>
  <c r="L197" i="4"/>
  <c r="M197" i="4" s="1"/>
  <c r="L199" i="4"/>
  <c r="M199" i="4" s="1"/>
  <c r="L201" i="4"/>
  <c r="M201" i="4" s="1"/>
  <c r="L203" i="4"/>
  <c r="M203" i="4" s="1"/>
  <c r="L206" i="4"/>
  <c r="M206" i="4" s="1"/>
  <c r="L209" i="4"/>
  <c r="M209" i="4" s="1"/>
  <c r="P14" i="4"/>
  <c r="O13" i="4"/>
  <c r="P15" i="4"/>
  <c r="P17" i="4"/>
  <c r="P19" i="4"/>
  <c r="P21" i="4"/>
  <c r="P23" i="4"/>
  <c r="O24" i="4"/>
  <c r="P26" i="4"/>
  <c r="P30" i="4"/>
  <c r="P38" i="4"/>
  <c r="P42" i="4"/>
  <c r="P44" i="4"/>
  <c r="P46" i="4"/>
  <c r="P48" i="4"/>
  <c r="P55" i="4"/>
  <c r="P59" i="4"/>
  <c r="P70" i="4"/>
  <c r="P78" i="4"/>
  <c r="P80" i="4"/>
  <c r="P82" i="4"/>
  <c r="M24" i="4"/>
  <c r="P77" i="4"/>
  <c r="P81" i="4"/>
  <c r="L64" i="4"/>
  <c r="M64" i="4" s="1"/>
  <c r="P64" i="4" s="1"/>
  <c r="L65" i="4"/>
  <c r="M65" i="4" s="1"/>
  <c r="P65" i="4" s="1"/>
  <c r="L66" i="4"/>
  <c r="M66" i="4" s="1"/>
  <c r="P66" i="4" s="1"/>
  <c r="L68" i="4"/>
  <c r="M68" i="4" s="1"/>
  <c r="P68" i="4" s="1"/>
  <c r="K70" i="4"/>
  <c r="K78" i="4"/>
  <c r="K80" i="4"/>
  <c r="K82" i="4"/>
  <c r="P85" i="4"/>
  <c r="M84" i="4"/>
  <c r="P105" i="4"/>
  <c r="M103" i="4"/>
  <c r="P136" i="4"/>
  <c r="P83" i="4"/>
  <c r="P90" i="4"/>
  <c r="P92" i="4"/>
  <c r="P94" i="4"/>
  <c r="P96" i="4"/>
  <c r="P98" i="4"/>
  <c r="P100" i="4"/>
  <c r="P102" i="4"/>
  <c r="O103" i="4"/>
  <c r="P106" i="4"/>
  <c r="P108" i="4"/>
  <c r="P111" i="4"/>
  <c r="P113" i="4"/>
  <c r="P115" i="4"/>
  <c r="P120" i="4"/>
  <c r="P122" i="4"/>
  <c r="P124" i="4"/>
  <c r="P127" i="4"/>
  <c r="P129" i="4"/>
  <c r="P135" i="4"/>
  <c r="K134" i="4"/>
  <c r="K136" i="4"/>
  <c r="P143" i="4"/>
  <c r="O144" i="4"/>
  <c r="P147" i="4"/>
  <c r="P151" i="4"/>
  <c r="P153" i="4"/>
  <c r="P156" i="4"/>
  <c r="P158" i="4"/>
  <c r="P160" i="4"/>
  <c r="P162" i="4"/>
  <c r="P164" i="4"/>
  <c r="P166" i="4"/>
  <c r="P170" i="4"/>
  <c r="P172" i="4"/>
  <c r="P175" i="4"/>
  <c r="P177" i="4"/>
  <c r="P179" i="4"/>
  <c r="P181" i="4"/>
  <c r="P183" i="4"/>
  <c r="P185" i="4"/>
  <c r="O187" i="4"/>
  <c r="P191" i="4"/>
  <c r="P194" i="4"/>
  <c r="M144" i="4"/>
  <c r="P145" i="4"/>
  <c r="P192" i="4"/>
  <c r="L186" i="4"/>
  <c r="M186" i="4" s="1"/>
  <c r="P186" i="4" s="1"/>
  <c r="L189" i="4"/>
  <c r="M189" i="4" s="1"/>
  <c r="P212" i="4"/>
  <c r="P214" i="4"/>
  <c r="P216" i="4"/>
  <c r="P218" i="4"/>
  <c r="P220" i="4"/>
  <c r="P222" i="4"/>
  <c r="P224" i="4"/>
  <c r="P227" i="4"/>
  <c r="P238" i="4"/>
  <c r="K190" i="4"/>
  <c r="K192" i="4"/>
  <c r="K195" i="4"/>
  <c r="P195" i="4"/>
  <c r="P197" i="4"/>
  <c r="P199" i="4"/>
  <c r="P201" i="4"/>
  <c r="P203" i="4"/>
  <c r="P206" i="4"/>
  <c r="P209" i="4"/>
  <c r="P213" i="4"/>
  <c r="P215" i="4"/>
  <c r="P217" i="4"/>
  <c r="P219" i="4"/>
  <c r="P221" i="4"/>
  <c r="P223" i="4"/>
  <c r="P226" i="4"/>
  <c r="P228" i="4"/>
  <c r="K212" i="4"/>
  <c r="L19" i="3"/>
  <c r="M230" i="4" l="1"/>
  <c r="P13" i="5"/>
  <c r="M241" i="5"/>
  <c r="P144" i="4"/>
  <c r="Q144" i="4" s="1"/>
  <c r="P118" i="4"/>
  <c r="Q118" i="4" s="1"/>
  <c r="P230" i="4"/>
  <c r="Q230" i="4" s="1"/>
  <c r="M149" i="4"/>
  <c r="M118" i="4"/>
  <c r="M13" i="4"/>
  <c r="P24" i="4"/>
  <c r="Q24" i="4" s="1"/>
  <c r="M187" i="4"/>
  <c r="P189" i="4"/>
  <c r="P187" i="4" s="1"/>
  <c r="Q187" i="4" s="1"/>
  <c r="M168" i="4"/>
  <c r="P149" i="4"/>
  <c r="Q149" i="4" s="1"/>
  <c r="P40" i="4"/>
  <c r="Q40" i="4" s="1"/>
  <c r="P13" i="4"/>
  <c r="P168" i="4"/>
  <c r="Q168" i="4" s="1"/>
  <c r="P103" i="4"/>
  <c r="Q103" i="4" s="1"/>
  <c r="P84" i="4"/>
  <c r="Q84" i="4" s="1"/>
  <c r="M40" i="4"/>
  <c r="M241" i="4" s="1"/>
  <c r="O241" i="4"/>
  <c r="P241" i="5" l="1"/>
  <c r="P242" i="5" s="1"/>
  <c r="Q13" i="5"/>
  <c r="P241" i="4"/>
  <c r="P242" i="4" s="1"/>
  <c r="Q13" i="4"/>
  <c r="P243" i="5" l="1"/>
  <c r="P243" i="4"/>
  <c r="P244" i="5" l="1"/>
  <c r="P247" i="5" s="1"/>
  <c r="P244" i="4"/>
  <c r="P247" i="4" s="1"/>
  <c r="P248" i="5" l="1"/>
  <c r="P248" i="4"/>
  <c r="P249" i="5" l="1"/>
  <c r="Q248" i="5"/>
  <c r="P8" i="5"/>
  <c r="P249" i="4"/>
  <c r="Q248" i="4"/>
  <c r="P8" i="4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  <author>Rus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M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1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8" authorId="5">
      <text>
        <r>
          <rPr>
            <sz val="8"/>
            <color indexed="81"/>
            <rFont val="Tahoma"/>
            <family val="2"/>
            <charset val="204"/>
          </rPr>
          <t xml:space="preserve"> 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J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K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L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M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N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27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I27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J27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K271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L271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N271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29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  <comment ref="C29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comments2.xml><?xml version="1.0" encoding="utf-8"?>
<comments xmlns="http://schemas.openxmlformats.org/spreadsheetml/2006/main">
  <authors>
    <author>Соседко А.Н.</author>
    <author>&lt;&gt;</author>
    <author>Proba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H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H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B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A12" authorId="1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12" authorId="1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1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1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F1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G1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H12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B24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</commentList>
</comments>
</file>

<file path=xl/comments3.xml><?xml version="1.0" encoding="utf-8"?>
<comments xmlns="http://schemas.openxmlformats.org/spreadsheetml/2006/main">
  <authors>
    <author>Соседко А.Н.</author>
    <author>&lt;&gt;</author>
    <author>Proba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H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H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B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A12" authorId="1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12" authorId="1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1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1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F1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G1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H12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B24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</commentList>
</comments>
</file>

<file path=xl/sharedStrings.xml><?xml version="1.0" encoding="utf-8"?>
<sst xmlns="http://schemas.openxmlformats.org/spreadsheetml/2006/main" count="2099" uniqueCount="1154">
  <si>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</si>
  <si>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</si>
  <si>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</si>
  <si>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Индекс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</si>
  <si>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</si>
  <si>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</si>
  <si>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</si>
  <si>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</si>
  <si>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</si>
  <si>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</si>
  <si>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</si>
  <si>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</si>
  <si>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</si>
  <si>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</si>
  <si>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</si>
  <si>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</si>
  <si>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</si>
  <si>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</si>
  <si>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</si>
  <si>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</si>
  <si>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</si>
  <si>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</si>
  <si>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Основание:</t>
  </si>
  <si>
    <t>Сметная стоимость</t>
  </si>
  <si>
    <t>Средства на оплату труда</t>
  </si>
  <si>
    <t>СОГЛАСОВАНО: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</si>
  <si>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</si>
  <si>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</si>
  <si>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</si>
  <si>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</si>
  <si>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>(в текущем уровне цен)</t>
  </si>
  <si>
    <t xml:space="preserve">Общая стоимость                                              </t>
  </si>
  <si>
    <t>чел.час</t>
  </si>
  <si>
    <t>Сметная трудоемкость</t>
  </si>
  <si>
    <t>[должность, подпись (инициалы, фамилия)]</t>
  </si>
  <si>
    <t>Проверил:</t>
  </si>
  <si>
    <t>Составил:</t>
  </si>
  <si>
    <t>" _____ " ________________ 201__ г.</t>
  </si>
  <si>
    <t>//</t>
  </si>
  <si>
    <t xml:space="preserve">ЛОКАЛЬНЫЙ СМЕТНЫЙ РАСЧЕТ  № </t>
  </si>
  <si>
    <t xml:space="preserve">Строительство жилого дома S=174,48м2 оптим тип.1; </t>
  </si>
  <si>
    <t xml:space="preserve"> _______________________________ //</t>
  </si>
  <si>
    <t xml:space="preserve"> _______________________________  //</t>
  </si>
  <si>
    <t xml:space="preserve">                           Раздел 1. Земляные работы</t>
  </si>
  <si>
    <t>ТЕР47-01-001-03
Пр. Минстроя Новосиб.обл. от 07.12.2010 №141</t>
  </si>
  <si>
    <t>Разбивка участка; 100 м2
_______________
НР 98%=115%*0.85 от ФОТ; (2737,4 руб.)
СП 72%=90%*0.8 от ФОТ; (2011,15 руб.)</t>
  </si>
  <si>
    <t>90,99
______
79,71</t>
  </si>
  <si>
    <t>ОЗП=11,681
МАТ=1,484</t>
  </si>
  <si>
    <t>ТЕР01-01-012-20
Пр. Минстроя Новосиб.обл. от 07.12.2010 №141</t>
  </si>
  <si>
    <t>Разработка грунта с погрузкой в автомобили-самосвалы экскаваторами типа "ATLAS", "VOLVO", "KOMATSU", "HITACHI", "LIEBHER" с ковшом вместимостью 2,5 (1,5-3) м3, группа грунтов 2; 1000 м3 грунта
_______________
НР 81%=95%*0.85 от ФОТ; (1861,49 руб.)
СП 40%=50%*0.8 от ФОТ; (919,25 руб.)</t>
  </si>
  <si>
    <t>3888,09
______
54,8</t>
  </si>
  <si>
    <t>3833,29
______
327,8</t>
  </si>
  <si>
    <t>ОЗП=11,6818
ЭМ=5,1502
ЗПМ=11,6768</t>
  </si>
  <si>
    <t>10154,88
______
1968,85</t>
  </si>
  <si>
    <t>5,95
______
18,71</t>
  </si>
  <si>
    <t>3,06
______
9,62</t>
  </si>
  <si>
    <t>ФССЦпг03-21-01-005
Пр. Минрегион от 20.07.11 №354</t>
  </si>
  <si>
    <t>Перевозка грузов автомобилями-самосвалами грузоподъемностью 10 т, работающих вне карьера, на расстояние: до 5 км I класс груза; 1 т груза
_______________
(15Поясные коэффициенты к сметным ценам на перевозку грузов автомобильным транспортом: Республика Башкортостан, Алтайский край, Вологодская, Кемеровская, Кировская, Курганская, Омская, Оренбургская, Новосибирская, Свердловская, Челябинская и Пермская области (за исключением Коми-Пермяцкого автономного округа). ПЗ=1,1 (ОЗП=1,1; ЭМ=1,1; ЗПМ=1,1; МАТ=1,1))
_______________
НР 0%=0%*0.85 от ФОТ руб.)
СП 0%=0%*0.8 от ФОТ</t>
  </si>
  <si>
    <t xml:space="preserve">
ЭМ=8,749</t>
  </si>
  <si>
    <t>ТЕР01-01-016-01
Пр. Минстроя Новосиб.обл. от 07.12.2010 №141</t>
  </si>
  <si>
    <t>Работа на отвале, группа грунтов 1; 1000 м3 грунта
_______________
НР 81%=95%*0.85 от ФОТ; (419,59 руб.)
СП 40%=50%*0.8 от ФОТ; (207,2 руб.)</t>
  </si>
  <si>
    <t>501,07
______
27,54</t>
  </si>
  <si>
    <t>471,13
______
58,68</t>
  </si>
  <si>
    <t>ОЗП=11,6808
ЭМ=5,8152
ЗПМ=11,68
МАТ=7,2208</t>
  </si>
  <si>
    <t>1409,23
______
352,54</t>
  </si>
  <si>
    <t>2,99
______
3,26</t>
  </si>
  <si>
    <t>1,54
______
1,68</t>
  </si>
  <si>
    <t>ТЕР01-02-057-02
Пр. Минстроя Новосиб.обл. от 07.12.2010 №141</t>
  </si>
  <si>
    <t>Разработка грунта вручную в траншеях глубиной до 2 м без креплений с откосами, группа грунтов 2; 100 м3 грунта
_______________
(Прил.1.12 п.3.187Доработка вручную, зачистка дна и стенок с выкидкой грунта в котлованах и траншеях, разработанных механизированным способом ОЗП=1,2; ТЗ=1,2)
_______________
НР 68%=80%*0.85 от ФОТ; (2433,64 руб.)
СП 36%=45%*0.8 от ФОТ; (1288,4 руб.)</t>
  </si>
  <si>
    <t>1702,01
______
1702,01</t>
  </si>
  <si>
    <t>ОЗП=11,6819</t>
  </si>
  <si>
    <t>ФССЦпг01-01-01-039
И1-Пр. Минрегион от 05.05.12 №189</t>
  </si>
  <si>
    <t>Погрузочные работы при автомобильных перевозках: грунта растительного слоя (земля, перегной); 1 т груза
_______________
НР 0%=0%*0.85 от ФОТ руб.)
СП 0%=0%*0.8 от ФОТ</t>
  </si>
  <si>
    <t xml:space="preserve">
ЭМ=8,28</t>
  </si>
  <si>
    <t>ТЕР01-01-010-02
Пр. Минстроя Новосиб.обл. от 07.12.2010 №141</t>
  </si>
  <si>
    <t>Разработка грунта в отвал экскаваторами типа "ATLAS", "VOLVO", "KOMATSU", "HITACHI", "LIEBHER" с ковшом вместимостью 2,5 (1,5-3) м3, группа грунтов 2; 1000 м3 грунта
_______________
НР 81%=95%*0.85 от ФОТ; (97,35 руб.)
СП 40%=50%*0.8 от ФОТ; (48,08 руб.)</t>
  </si>
  <si>
    <t>2517,22
______
39,7</t>
  </si>
  <si>
    <t>2477,52
______
201,26</t>
  </si>
  <si>
    <t>ОЗП=11,6804
ЭМ=5,0833
ЗПМ=11,6799</t>
  </si>
  <si>
    <t>537,84
______
100,39</t>
  </si>
  <si>
    <t>4,31
______
11,54</t>
  </si>
  <si>
    <t>0,18
______
0,49</t>
  </si>
  <si>
    <t>ТЕР01-01-031-01
Пр. Минстроя Новосиб.обл. от 07.12.2010 №141</t>
  </si>
  <si>
    <t>Разработка грунта с перемещением до 10 м бульдозерами мощностью 96 кВт (130 л.с.), группа грунтов 1: обратная засыпка; 1000 м3 грунта
_______________
НР 81%=95%*0.85 от ФОТ; (70,4 руб.)
СП 40%=50%*0.8 от ФОТ; (34,76 руб.)</t>
  </si>
  <si>
    <t>1828,94
______
174,24</t>
  </si>
  <si>
    <t xml:space="preserve">
ЭМ=5,184
ЗПМ=11,68</t>
  </si>
  <si>
    <t>404,91
______
86,91</t>
  </si>
  <si>
    <t xml:space="preserve">
______
9,68</t>
  </si>
  <si>
    <t xml:space="preserve">
______
0,41</t>
  </si>
  <si>
    <t>ТЕР01-02-061-01
Пр. Минстроя Новосиб.обл. от 07.12.2010 №141</t>
  </si>
  <si>
    <t>Засыпка вручную траншей, пазух котлованов и ям, группа грунтов 1; 100 м3 грунта
_______________
НР 68%=80%*0.85 от ФОТ; (1019,41 руб.)
СП 36%=45%*0.8 от ФОТ; (539,69 руб.)</t>
  </si>
  <si>
    <t>784,11
______
784,11</t>
  </si>
  <si>
    <t>ОЗП=11,6817</t>
  </si>
  <si>
    <t>ТЕР01-02-005-01
Пр. Минстроя Новосиб.обл. от 07.12.2010 №141</t>
  </si>
  <si>
    <t>Уплотнение грунта пневматическими трамбовками, группа грунтов 1-2; 100 м3 уплотненного грунта
_______________
НР 81%=95%*0.85 от ФОТ; (664,31 руб.)
СП 40%=50%*0.8 от ФОТ; (328,06 руб.)</t>
  </si>
  <si>
    <t>423,14
______
126,18</t>
  </si>
  <si>
    <t>296,96
______
38,24</t>
  </si>
  <si>
    <t>ОЗП=11,682
ЭМ=5,6056
ЗПМ=11,6807</t>
  </si>
  <si>
    <t>710,80
______
190,73</t>
  </si>
  <si>
    <t>12,53
______
3,04</t>
  </si>
  <si>
    <t>5,35
______
1,3</t>
  </si>
  <si>
    <t xml:space="preserve">  Итого по разделу 1 Земляные работы</t>
  </si>
  <si>
    <t>80,73
______
13,5</t>
  </si>
  <si>
    <t xml:space="preserve">                           Раздел 2. Устройство  фундамента</t>
  </si>
  <si>
    <t xml:space="preserve">                                   Устройство основного фундамента</t>
  </si>
  <si>
    <t>ТЕР11-01-002-01
Пр. Минстроя Новосиб.обл. от 07.12.2010 №141</t>
  </si>
  <si>
    <t>Устройство подстилающих слоев песчаных; 1 м3 подстилающего слоя
_______________
НР 105%=123%*0.85 от ФОТ; (3960,81 руб.)
СП 60%=75%*0.8 от ФОТ; (2263,32 руб.)</t>
  </si>
  <si>
    <t>186,74
______
34,78</t>
  </si>
  <si>
    <t>29,82
______
3,77</t>
  </si>
  <si>
    <t>ОЗП=11,6832
ЭМ=5,5704
ЗПМ=11,6897
МАТ=8,2746</t>
  </si>
  <si>
    <t>1391,18
______
369,09</t>
  </si>
  <si>
    <t>3,41
______
0,3</t>
  </si>
  <si>
    <t>28,56
______
2,51</t>
  </si>
  <si>
    <t>ТЕР06-01-001-01
Пр. Минстроя Новосиб.обл. от 07.12.2010 №141</t>
  </si>
  <si>
    <t>Устройство бетонной подготовки; 100 м3 бетона, бутобетона и железобетона в деле
_______________
НР 89%=105%*0.85 от ФОТ; (1423,37 руб.)
СП 52%=65%*0.8 от ФОТ; (831,63 руб.)</t>
  </si>
  <si>
    <t>68635,32
______
1657,8</t>
  </si>
  <si>
    <t>1798,03
______
303,84</t>
  </si>
  <si>
    <t>ОЗП=11,6819
ЭМ=6,7906
ЗПМ=11,6801
МАТ=4,4136</t>
  </si>
  <si>
    <t>852,14
______
247,68</t>
  </si>
  <si>
    <t>180
______
18</t>
  </si>
  <si>
    <t>12,56
______
1,26</t>
  </si>
  <si>
    <t>ТЕР06-01-001-22
Пр. Минстроя Новосиб.обл. от 07.12.2010 №141</t>
  </si>
  <si>
    <t>Устройство ленточных фундаментов железобетонных при ширине по верху до 1000 мм; 100 м3 бетона, бутобетона и железобетона в деле
_______________
123 941,89 = 126 090,97 + (6,236 - 6,6) x 5 904,07
_______________
НР 89%=105%*0.85 от ФОТ; (32831,23 руб.)
СП 52%=65%*0.8 от ФОТ; (19182,29 руб.)</t>
  </si>
  <si>
    <t>123941,89
______
4665,58</t>
  </si>
  <si>
    <t>4112,14
______
484,49</t>
  </si>
  <si>
    <t>ОЗП=11,6816
ЭМ=6,5972
ЗПМ=11,6798
МАТ=5,156</t>
  </si>
  <si>
    <t>16634,72
______
3469,83</t>
  </si>
  <si>
    <t>446,04
______
28,77</t>
  </si>
  <si>
    <t>273,5
______
17,64</t>
  </si>
  <si>
    <t>ТЕР06-01-034-01
Пр. Минстроя Новосиб.обл. от 07.12.2010 №141</t>
  </si>
  <si>
    <t>Устройство фундаментных балок; 100 м3 железобетона в деле
_______________
НР 89%=105%*0.85 от ФОТ; (2510,65 руб.)
СП 52%=65%*0.8 от ФОТ; (1466,9 руб.)</t>
  </si>
  <si>
    <t>161275,5
______
13351,8</t>
  </si>
  <si>
    <t>7270,45
______
1005,36</t>
  </si>
  <si>
    <t>ОЗП=11,6824
ЭМ=6,6693
ЗПМ=11,6805
МАТ=5,1028</t>
  </si>
  <si>
    <t>815,53
______
197,51</t>
  </si>
  <si>
    <t>1309
______
59,63</t>
  </si>
  <si>
    <t>22,02
______
1</t>
  </si>
  <si>
    <t>ТСЦ-204-0048
Пр. Минстроя Новосиб.обл. от 07.12.2010 №141</t>
  </si>
  <si>
    <t>Надбавки к ценам заготовок за сборку и сварку каркасов и сеток пространственных, диаметром 10 мм; т</t>
  </si>
  <si>
    <t xml:space="preserve">
МАТ=4,9497</t>
  </si>
  <si>
    <t>ТЕР06-01-015-08
Пр. Минстроя Новосиб.обл. от 07.12.2010 №141</t>
  </si>
  <si>
    <t>Установка закладных деталей весом до 20 кг; 1 т
_______________
НР 89%=105%*0.85 от ФОТ; (382,11 руб.)
СП 52%=65%*0.8 от ФОТ; (223,26 руб.)</t>
  </si>
  <si>
    <t>7413,92
______
677,09</t>
  </si>
  <si>
    <t>45,16
______
2,53</t>
  </si>
  <si>
    <t>ОЗП=11,6815
ЭМ=6,4048
ЗПМ=11,6877
МАТ=5,8584</t>
  </si>
  <si>
    <t>15,64
______
1,60</t>
  </si>
  <si>
    <t>63,22
______
0,15</t>
  </si>
  <si>
    <t>3,42
______
0,01</t>
  </si>
  <si>
    <t>ТЕР08-01-003-02
Пр. Минстроя Новосиб.обл. от 07.12.2010 №141</t>
  </si>
  <si>
    <t>Гидроизоляция стен, фундаментов горизонтальная оклеечная в 1 слой; 100 м2 изолируемой поверхности
_______________
3 929,03 = 3 177,48 - 0,008 x 1 618,42 + 220 x 6,59 - 110 x 6,23
_______________
НР 104%=122%*0.85 от ФОТ; (2689,65 руб.)
СП 64%=80%*0.8 от ФОТ; (1655,17 руб.)</t>
  </si>
  <si>
    <t>3929,03
______
144</t>
  </si>
  <si>
    <t>ОЗП=11,6823
ЭМ=5,8183
МАТ=5,1888</t>
  </si>
  <si>
    <t>ТЕР08-01-003-07
Пр. Минстроя Новосиб.обл. от 07.12.2010 №141</t>
  </si>
  <si>
    <t>Гидроизоляция боковая обмазочная битумная в 2 слоя по выровненной поверхности бутовой кладки, кирпичу, бетону; 100 м2 изолируемой поверхности
_______________
1 293,41 = 1 319,30 - 0,016 x 1 618,42
_______________
НР 104%=122%*0.85 от ФОТ; (2298,48 руб.)
СП 64%=80%*0.8 от ФОТ; (1414,45 руб.)</t>
  </si>
  <si>
    <t>1293,41
______
238,08</t>
  </si>
  <si>
    <t>ОЗП=11,6819
ЭМ=5,4064
МАТ=7,6993</t>
  </si>
  <si>
    <t xml:space="preserve">                                   Теплоизоляция стен фундамента</t>
  </si>
  <si>
    <t>ТЕР26-01-041-01
Пр. Минстроя Новосиб.обл. от 07.12.2010 №141</t>
  </si>
  <si>
    <t>Изоляция изделиями из пеноплексом 70мм на битуме холодных поверхностей стен и колонн прямоугольных; 1 м3 изоляции
_______________
1 336,47 = 1 443,30 - 0,07 x 1 526,18
_______________
НР 85%=100%*0.85 от ФОТ; (22386,12 руб.)
СП 56%=70%*0.8 от ФОТ; (14748,5 руб.)</t>
  </si>
  <si>
    <t>1336,47
______
209,5</t>
  </si>
  <si>
    <t>ОЗП=11,6817
ЭМ=6,0839
МАТ=4,22</t>
  </si>
  <si>
    <t xml:space="preserve">                                   Теплоизоляционная юбка по периметру здания</t>
  </si>
  <si>
    <t>Изоляция изделиями из пеноплексом 70мм на битуме холодных поверхностей стен и колонн прямоугольных; 1 м3 изоляции
_______________
1 336,47 = 1 443,30 - 0,07 x 1 526,18
_______________
НР 85%=100%*0.85 от ФОТ; (9569,02 руб.)
СП 56%=70%*0.8 от ФОТ; (6304,3 руб.)</t>
  </si>
  <si>
    <t xml:space="preserve">                                   Устройство продухов</t>
  </si>
  <si>
    <t>ТЕР46-03-002-13
Пр. Минстроя Новосиб.обл. от 07.12.2010 №141</t>
  </si>
  <si>
    <t>Сверление кольцевыми алмазными сверлами в железобетонных конструкциях с применением охлаждающей жидкости (воды) горизонтальных отверстий глубиной 200 мм диаметром 110 мм; 100 отверстий
_______________
НР 94%=110%*0.85 от ФОТ; (2279,65 руб.)
СП 56%=70%*0.8 от ФОТ; (1358,09 руб.)</t>
  </si>
  <si>
    <t>8486,06
______
727,04</t>
  </si>
  <si>
    <t>2558,56
______
870</t>
  </si>
  <si>
    <t>ОЗП=11,6822
ЭМ=6,9909
ЗПМ=11,68
МАТ=1,315</t>
  </si>
  <si>
    <t>2325,26
______
1321,01</t>
  </si>
  <si>
    <t>64
______
60</t>
  </si>
  <si>
    <t>8,32
______
7,8</t>
  </si>
  <si>
    <t>ТЕР46-03-002-29
Пр. Минстроя Новосиб.обл. от 07.12.2010 №141</t>
  </si>
  <si>
    <t>На каждые 10 мм изменения глубины сверления добавляется или исключается к расценке 46-03-002-13; 100 отверстий
_______________
НР 94%=110%*0.85 от ФОТ; (77,33 руб.)
СП 56%=70%*0.8 от ФОТ; (46,07 руб.)</t>
  </si>
  <si>
    <t>387,61
______
10,68</t>
  </si>
  <si>
    <t>116,91
______
43,5</t>
  </si>
  <si>
    <t>ОЗП=11,6807
ЭМ=7,0321
ЗПМ=11,68
МАТ=1,315</t>
  </si>
  <si>
    <t>106,88
______
66,05</t>
  </si>
  <si>
    <t>0,94
______
3</t>
  </si>
  <si>
    <t>0,12
______
0,39</t>
  </si>
  <si>
    <t xml:space="preserve">  Итого по разделу 2 Устройство  фундамента</t>
  </si>
  <si>
    <t>666,44
______
30,61</t>
  </si>
  <si>
    <t xml:space="preserve">                           Раздел 3. Возведение каркаса</t>
  </si>
  <si>
    <t xml:space="preserve">                                   Монтаж плит перекрытия</t>
  </si>
  <si>
    <t>ТЕР07-05-011-06
Пр. Минстроя Новосиб.обл. от 07.12.2010 №141</t>
  </si>
  <si>
    <t>Установка панелей перекрытий с опиранием на 2 стороны площадью до 10 м2; 100 шт. сборных конструкций
_______________
НР 132%=155%*0.85 от ФОТ; (13234,57 руб.)
СП 80%=100%*0.8 от ФОТ; (8020,95 руб.)</t>
  </si>
  <si>
    <t>14011,38
______
3524,87</t>
  </si>
  <si>
    <t>4897,83
______
766,52</t>
  </si>
  <si>
    <t>ОЗП=11,6821
ЭМ=6,7931
ЗПМ=11,6801
МАТ=5,7215</t>
  </si>
  <si>
    <t>6654,29
______
1790,61</t>
  </si>
  <si>
    <t>313,88
______
45,41</t>
  </si>
  <si>
    <t>62,78
______
9,08</t>
  </si>
  <si>
    <t>ТСЦ-403-2214
Пр. Минстроя Новосиб.обл. от 07.12.2010 №141</t>
  </si>
  <si>
    <t>Плиты перекрытия многопустотные ПК 45.15-8АтVТ-а /бетон В15 (М200), объем 0,87 м3, расход ар-ры 33,32 кг/ (серия 1.141-1 вып.63); шт.</t>
  </si>
  <si>
    <t xml:space="preserve">
МАТ=8,2687</t>
  </si>
  <si>
    <t>ТСЦ-403-2213
Пр. Минстроя Новосиб.обл. от 07.12.2010 №141</t>
  </si>
  <si>
    <t>Плиты перекрытия многопустотные ПК 45.12-8АтVТ-а /бетон В15 (М200), объем 0,67 м3, расход ар-ры 15,04 кг/ (серия 1.141-1 вып.63); шт.</t>
  </si>
  <si>
    <t>ТСЦ-403-0721
Пр. Минстроя Новосиб.обл. от 07.12.2010 №141</t>
  </si>
  <si>
    <t>Плиты перекрытия многопустотные ПК 55.15-8АтУТ-а /бетон В15 (М200), объем 1,07 м3, расход ар-ры 36,63 кг/ (серия 1.141-1 вып. 63); шт.</t>
  </si>
  <si>
    <t xml:space="preserve">
МАТ=6,5731</t>
  </si>
  <si>
    <t>Плиты перекрытия многопустотные ПК 44.15-8АтVТ-а /бетон В15 (М200), объем 0,87 м3, расход ар-ры 33,32 кг/ (серия 1.141-1 вып.63); шт.</t>
  </si>
  <si>
    <t>Плиты перекрытия многопустотные ПК 44.12-8АтVТ-а /бетон В15 (М200), объем 0,67 м3, расход ар-ры 15,04 кг/ (серия 1.141-1 вып.63); шт.</t>
  </si>
  <si>
    <t>ТЕР46-01-008-03
Пр. Минстроя Новосиб.обл. от 07.12.2010 №141</t>
  </si>
  <si>
    <t>Устройство монолитных участков; 1 м3
_______________
1 569,51 = 1 960,98 + 0,02352 x 5 947,95 - 0,09 x 5 904,07
_______________
НР 94%=110%*0.85 от ФОТ; (5040,96 руб.)
СП 56%=70%*0.8 от ФОТ; (3003,12 руб.)</t>
  </si>
  <si>
    <t>1569,51
______
267,66</t>
  </si>
  <si>
    <t>44,09
______
2,36</t>
  </si>
  <si>
    <t>ОЗП=11,6825
ЭМ=6,4008
ЗПМ=11,6949
МАТ=5,1739</t>
  </si>
  <si>
    <t>479,76
______
46,92</t>
  </si>
  <si>
    <t>26,82
______
0,14</t>
  </si>
  <si>
    <t>45,59
______
0,24</t>
  </si>
  <si>
    <t>ТЕР07-01-044-04
Пр. Минстроя Новосиб.обл. от 07.12.2010 №141</t>
  </si>
  <si>
    <t>Установка монтажных изделий массой более 20 кг:швеллер 20П 2,22м, двутавр 23Б1 5,59м; 1 т стальных элементов
_______________
НР 111%=130%*0.85 от ФОТ; (932,7 руб.)
СП 68%=85%*0.8 от ФОТ; (571,38 руб.)</t>
  </si>
  <si>
    <t>11059,29
______
378,68</t>
  </si>
  <si>
    <t>ОЗП=11,6817
ЭМ=6,3177
МАТ=5,1925</t>
  </si>
  <si>
    <t>ТЕР13-03-002-04
Пр. Минстроя Новосиб.обл. от 07.12.2010 №141</t>
  </si>
  <si>
    <t>Огрунтовка металлических поверхностей за один раз грунтовкой ГФ-021; 100 м2 окрашиваемой поверхности
_______________
НР 77%=90%*0.85 от ФОТ; (48,13 руб.)
СП 56%=70%*0.8 от ФОТ; (35 руб.)</t>
  </si>
  <si>
    <t>277,04
______
66,75</t>
  </si>
  <si>
    <t>10,91
______
0,13</t>
  </si>
  <si>
    <t>ОЗП=11,6812
ЭМ=4,7058
ЗПМ=11,3077
МАТ=4,594</t>
  </si>
  <si>
    <t>4,11
______
0,12</t>
  </si>
  <si>
    <t>5,31
______
0,01</t>
  </si>
  <si>
    <t>ТЕР07-05-039-15
Пр. Минстроя Новосиб.обл. от 07.12.2010 №141</t>
  </si>
  <si>
    <t>Устройство промазки и расшивки швов панелей перекрытий раствором снизу; 100 м шва
_______________
НР 132%=155%*0.85 от ФОТ; (8122,8 руб.)
СП 80%=100%*0.8 от ФОТ; (4922,91 руб.)</t>
  </si>
  <si>
    <t>379,59
______
338,53</t>
  </si>
  <si>
    <t>ОЗП=11,6822
ЭМ=6,5556
МАТ=5,6652</t>
  </si>
  <si>
    <t xml:space="preserve">                                   Наружные стены и перегородки</t>
  </si>
  <si>
    <t>ТЕР08-02-001-03
Пр. Минстроя Новосиб.обл. от 07.12.2010 №141</t>
  </si>
  <si>
    <t>Кладка стен кирпичных наружных средней сложности при высоте этажа до 4 м; 1 м3 кладки
_______________
НР 104%=122%*0.85 от ФОТ; (40881,32 руб.)
СП 64%=80%*0.8 от ФОТ; (25157,73 руб.)</t>
  </si>
  <si>
    <t>822,87
______
58,41</t>
  </si>
  <si>
    <t>38,73
______
6,75</t>
  </si>
  <si>
    <t>ОЗП=11,6824
ЭМ=6,8417
ЗПМ=11,683
МАТ=6,1216</t>
  </si>
  <si>
    <t>13683,24
______
4072,23</t>
  </si>
  <si>
    <t>5,66
______
0,4</t>
  </si>
  <si>
    <t>292,28
______
20,66</t>
  </si>
  <si>
    <t>ТЕР08-02-007-01
Пр. Минстроя Новосиб.обл. от 07.12.2010 №141</t>
  </si>
  <si>
    <t>Армирование кладки стен и других конструкций; 1 т металлических изделий
_______________
НР 104%=122%*0.85 от ФОТ; (2751,23 руб.)
СП 64%=80%*0.8 от ФОТ; (1693,06 руб.)</t>
  </si>
  <si>
    <t>8674,8
______
597,79</t>
  </si>
  <si>
    <t>60,22
______
3,88</t>
  </si>
  <si>
    <t>ОЗП=11,6822
ЭМ=6,6604
ЗПМ=11,6881
МАТ=4,449</t>
  </si>
  <si>
    <t>150,96
______
17,07</t>
  </si>
  <si>
    <t>63,73
______
0,23</t>
  </si>
  <si>
    <t>23,99
______
0,09</t>
  </si>
  <si>
    <t>ТЕР08-02-002-05
Пр. Минстроя Новосиб.обл. от 07.12.2010 №141</t>
  </si>
  <si>
    <t>Кладка перегородок из кирпича неармированных толщиной в 1/2 кирпича при высоте этажа: до 4 м; 100 м2 перегородок (за вычетом проемов)
_______________
НР 104%=122%*0.85 от ФОТ; (9247,72 руб.)
СП 64%=80%*0.8 от ФОТ; (5690,91 руб.)</t>
  </si>
  <si>
    <t>10532,27
______
1449,98</t>
  </si>
  <si>
    <t>397,93
______
69,38</t>
  </si>
  <si>
    <t>ОЗП=11,6822
ЭМ=6,842
ЗПМ=11,6796
МАТ=6,2022</t>
  </si>
  <si>
    <t>1363,99
______
405,96</t>
  </si>
  <si>
    <t>143,99
______
4,11</t>
  </si>
  <si>
    <t>72,14
______
2,06</t>
  </si>
  <si>
    <t>ТЕР08-03-002-01
Пр. Минстроя Новосиб.обл. от 07.12.2010 №141</t>
  </si>
  <si>
    <t>Кладка стен, перегородок и стенок встроенных шкафов из блоков " Бетолекс" б=240мм; 1 м3 кладки
_______________
НР 104%=122%*0.85 от ФОТ; (2082,56 руб.)
СП 64%=80%*0.8 от ФОТ; (1281,57 руб.)</t>
  </si>
  <si>
    <t>748,79
______
45,19</t>
  </si>
  <si>
    <t>42,6
______
7,43</t>
  </si>
  <si>
    <t>ОЗП=11,6813
ЭМ=6,842
ЗПМ=11,6756
МАТ=5,722</t>
  </si>
  <si>
    <t>949,61
______
282,63</t>
  </si>
  <si>
    <t>4,43
______
0,44</t>
  </si>
  <si>
    <t>14,43
______
1,43</t>
  </si>
  <si>
    <t>ТЕР15-02-019-03
Пр. Минстроя Новосиб.обл. от 07.12.2010 №141</t>
  </si>
  <si>
    <t>Сплошное выравнивание внутренних поверхностей (однослойное оштукатуривание)из сухих растворных смесей толщиной до 10 мм стен; 100 м2 оштукатуриваемой поверхности
_______________
НР 89%=105%*0.85 от ФОТ; (10283,59 руб.)
СП 44%=55%*0.8 от ФОТ; (5084,02 руб.)</t>
  </si>
  <si>
    <t>2866,32
______
562,49</t>
  </si>
  <si>
    <t>44,3
______
23,82</t>
  </si>
  <si>
    <t>ОЗП=11,6817
ЭМ=8,484
ЗПМ=11,6856
МАТ=8,0648</t>
  </si>
  <si>
    <t>634,04
______
469,58</t>
  </si>
  <si>
    <t>51,89
______
1,87</t>
  </si>
  <si>
    <t>87,54
______
3,15</t>
  </si>
  <si>
    <t>ТЕР10-05-001-02
Пр. Минстроя Новосиб.обл. от 07.12.2010 №141</t>
  </si>
  <si>
    <t>Устройство перегородок из гипсокартонных листов (ГКЛ) по системе «КНАУФ» с одинарным металлическим каркасом и однослойной обшивкой с обеих сторон (С 111) с одним дверным проемом; 100 м2 перегородок (за вычетом проемов)
_______________
НР 100%=118%*0.85 от ФОТ; (6016,11 руб.)
СП 50%=63%*0.8 от ФОТ; (3008,06 руб.)</t>
  </si>
  <si>
    <t>10864,86
______
1103,13</t>
  </si>
  <si>
    <t>ОЗП=11,6816
ЭМ=4,632
МАТ=4,3223</t>
  </si>
  <si>
    <t>ТСЦ-104-0004
Пр. Минстроя Новосиб.обл. от 07.12.2010 №141</t>
  </si>
  <si>
    <t>Плиты из минеральной ваты на синтетическом связующем М-125 (ГОСТ 9573-82); м3</t>
  </si>
  <si>
    <t xml:space="preserve">
МАТ=5,1968</t>
  </si>
  <si>
    <t>ТЕР15-04-027-05
Пр. Минстроя Новосиб.обл. от 07.12.2010 №141</t>
  </si>
  <si>
    <t>Шпатлевка при высококачественной окраске по штукатурке и сборным конструкциям стен, подготовленных под окраску; 100 м2 окрашиваемой поверхности
_______________
НР 89%=105%*0.85 от ФОТ; (3867,99 руб.)
СП 44%=55%*0.8 от ФОТ; (1912,27 руб.)</t>
  </si>
  <si>
    <t>518,3
______
134,65</t>
  </si>
  <si>
    <t>4,04
______
0,15</t>
  </si>
  <si>
    <t>ОЗП=11,6819
ЭМ=6,6361
ЗПМ=11,2667
МАТ=2,973</t>
  </si>
  <si>
    <t>74,00
______
4,66</t>
  </si>
  <si>
    <t>11,99
______
0,01</t>
  </si>
  <si>
    <t>33,09
______
0,03</t>
  </si>
  <si>
    <t xml:space="preserve">                                   Установка перемычек</t>
  </si>
  <si>
    <t>ТЕР07-05-007-10
Пр. Минстроя Новосиб.обл. от 07.12.2010 №141</t>
  </si>
  <si>
    <t>Укладка перемычек массой до 0,3 т; 100 шт. сборных конструкций
_______________
НР 132%=155%*0.85 от ФОТ; (154,97 руб.)
СП 80%=100%*0.8 от ФОТ; (93,92 руб.)</t>
  </si>
  <si>
    <t>1204,62
______
181,74</t>
  </si>
  <si>
    <t>879,13
______
153,27</t>
  </si>
  <si>
    <t>ОЗП=11,6819
ЭМ=6,8419
ЗПМ=11,6801
МАТ=6,4317</t>
  </si>
  <si>
    <t>180,45
______
53,71</t>
  </si>
  <si>
    <t>17,61
______
9,08</t>
  </si>
  <si>
    <t>0,53
______
0,27</t>
  </si>
  <si>
    <t>Цена поставщика</t>
  </si>
  <si>
    <t>Перемычки 2ПБ13-1п; шт</t>
  </si>
  <si>
    <t>ТЕР06-01-015-09
Пр. Минстроя Новосиб.обл. от 07.12.2010 №141</t>
  </si>
  <si>
    <t>Установка закладных деталей весом более 20 кг:перемычек из уголка 110х110х7мм; 1 т
_______________
НР 89%=105%*0.85 от ФОТ; (407,32 руб.)
СП 52%=65%*0.8 от ФОТ; (237,98 руб.)</t>
  </si>
  <si>
    <t>6970,31
______
233,48</t>
  </si>
  <si>
    <t>48,01
______
4,91</t>
  </si>
  <si>
    <t>21,8
______
0,15</t>
  </si>
  <si>
    <t>3,62
______
0,02</t>
  </si>
  <si>
    <t>ТЕР10-01-002-01
Пр. Минстроя Новосиб.обл. от 07.12.2010 №141</t>
  </si>
  <si>
    <t>Установка перемычек из бруска деревянного 125х125мм; 1 м3 древесины в конструкции
_______________
НР 100%=118%*0.85 от ФОТ; (608,63 руб.)
СП 50%=63%*0.8 от ФОТ; (304,32 руб.)</t>
  </si>
  <si>
    <t>1968
______
236,32</t>
  </si>
  <si>
    <t>48,93
______
2,53</t>
  </si>
  <si>
    <t>ОЗП=11,6821
ЭМ=6,3139
ЗПМ=11,6877
МАТ=4,5899</t>
  </si>
  <si>
    <t>67,39
______
6,45</t>
  </si>
  <si>
    <t>24,09
______
0,15</t>
  </si>
  <si>
    <t>5,25
______
0,03</t>
  </si>
  <si>
    <t>Установка закладных деталей весом более 20 кг:консольный уголок Ку-1; 1 т
_______________
НР 89%=105%*0.85 от ФОТ; (230,96 руб.)
СП 52%=65%*0.8 от ФОТ; (134,95 руб.)</t>
  </si>
  <si>
    <t>27,23
______
2,78</t>
  </si>
  <si>
    <t>2,05
______
0,01</t>
  </si>
  <si>
    <t xml:space="preserve">                                   Устройство монолитного пояса ПМ-1</t>
  </si>
  <si>
    <t>ТЕР06-01-035-01
Пр. Минстроя Новосиб.обл. от 07.12.2010 №141</t>
  </si>
  <si>
    <t>Устройство поясов: в опалубке; 100 м3 железобетона в деле
_______________
166 396,58 = 175 382,58 + (10,978 - 12,5) x 5 904,07
_______________
НР 89%=105%*0.85 от ФОТ; (5247,69 руб.)
СП 52%=65%*0.8 от ФОТ; (3066,07 руб.)</t>
  </si>
  <si>
    <t>166396,58
______
10762,19</t>
  </si>
  <si>
    <t>8856,69
______
1198,41</t>
  </si>
  <si>
    <t>ОЗП=11,6818
ЭМ=6,6684
ЗПМ=11,6826
МАТ=4,963</t>
  </si>
  <si>
    <t>2492,33
______
590,82</t>
  </si>
  <si>
    <t>1016,26
______
71,08</t>
  </si>
  <si>
    <t>42,89
______
3</t>
  </si>
  <si>
    <t xml:space="preserve">                                   Монтаж плит покрытия</t>
  </si>
  <si>
    <t>Плиты перекрытия многопустотные ПК 56.15-8АтУТ-а /бетон В15 (М200), объем 1,07 м3, расход ар-ры 36,63 кг/ (серия 1.141-1 вып. 63); шт.</t>
  </si>
  <si>
    <t>ТСЦ-403-0724
Пр. Минстроя Новосиб.обл. от 07.12.2010 №141</t>
  </si>
  <si>
    <t>Плиты перекрытия многопустотные ПК 56.12-8АтУТ-а /бетон В15 (М200), объем 0,80 м3, расход ар-ры 28,77 кг/ (серия 1.141-1 вып. 63); шт.</t>
  </si>
  <si>
    <t xml:space="preserve">
МАТ=6,3743</t>
  </si>
  <si>
    <t>Плиты перекрытия многопустотные ПК 46.15-8АтVТ-а /бетон В15 (М200), объем 0,87 м3, расход ар-ры 33,32 кг/ (серия 1.141-1 вып.63); шт.</t>
  </si>
  <si>
    <t>ТСЦ-403-0740
Пр. Минстроя Новосиб.обл. от 07.12.2010 №141</t>
  </si>
  <si>
    <t>Плиты перекрытия многопустотные ПК 46.12-8АтУТ-а /бетон В15 (М200), объем 0,68 м3, расход ар-ры 18,95 кг/ (серия 1.141-1 вып. 63); шт.</t>
  </si>
  <si>
    <t xml:space="preserve">
МАТ=7,2838</t>
  </si>
  <si>
    <t>Плиты перекрытия многопустотные ПК 45.12-8АтУТ-а /бетон В15 (М200), объем 0,68 м3, расход ар-ры 18,95 кг/ (серия 1.141-1 вып. 63); шт.</t>
  </si>
  <si>
    <t>Устройство монолитных участков УМ-1; 1 м3
_______________
1 765,30 = 1 960,98 + 0,056438 x 5 947,95 - 0,09 x 5 904,07
_______________
НР 94%=110%*0.85 от ФОТ; (4803,73 руб.)
СП 56%=70%*0.8 от ФОТ; (2861,8 руб.)</t>
  </si>
  <si>
    <t>1765,3
______
267,66</t>
  </si>
  <si>
    <t>457,18
______
44,71</t>
  </si>
  <si>
    <t>43,45
______
0,23</t>
  </si>
  <si>
    <t>Устройство промазки и расшивки швов панелей перекрытий раствором снизу; 100 м шва
_______________
НР 132%=155%*0.85 от ФОТ; (8561,31 руб.)
СП 80%=100%*0.8 от ФОТ; (5188,67 руб.)</t>
  </si>
  <si>
    <t xml:space="preserve">                                   Теплоизоляция покрытия чердака</t>
  </si>
  <si>
    <t>ТЕР12-01-017-01
Пр. Минстроя Новосиб.обл. от 07.12.2010 №141</t>
  </si>
  <si>
    <t>Устройство выравнивающих стяжек цементно-песчаных толщиной 15 мм; 100 м2 стяжки
_______________
НР 102%=120%*0.85 от ФОТ; (5345,83 руб.)
СП 52%=65%*0.8 от ФОТ; (2725,33 руб.)</t>
  </si>
  <si>
    <t>1454,49
______
277,64</t>
  </si>
  <si>
    <t>257,23
______
27,33</t>
  </si>
  <si>
    <t>ОЗП=11,6825
ЭМ=5,6091
ЗПМ=11,6795
МАТ=6,314</t>
  </si>
  <si>
    <t>2122,50
______
469,56</t>
  </si>
  <si>
    <t>27,22
______
1,94</t>
  </si>
  <si>
    <t>40,04
______
2,85</t>
  </si>
  <si>
    <t>ТЕР12-01-015-03
Пр. Минстроя Новосиб.обл. от 07.12.2010 №141</t>
  </si>
  <si>
    <t>Устройство пароизоляции прокладочной в один слой;; 100 м2 изолируемой поверхности
_______________
НР 102%=120%*0.85 от ФОТ; (1456,63 руб.)
СП 52%=65%*0.8 от ФОТ; (742,6 руб.)</t>
  </si>
  <si>
    <t>1152,89
______
80,91</t>
  </si>
  <si>
    <t>37,24
______
2,19</t>
  </si>
  <si>
    <t>ОЗП=11,682
ЭМ=5,9874
ЗПМ=11,7032
МАТ=3,8748</t>
  </si>
  <si>
    <t>327,99
______
37,70</t>
  </si>
  <si>
    <t>7,84
______
0,13</t>
  </si>
  <si>
    <t>11,53
______
0,19</t>
  </si>
  <si>
    <t>ТЕР26-01-041-02
Пр. Минстроя Новосиб.обл. от 07.12.2010 №141</t>
  </si>
  <si>
    <t>Изоляция изделиями из пеноплексом 200мм на битуме холодных поверхностей покрытий и перекрытий сверху; 1 м3 изоляции
_______________
1 117,58 = 1 193,89 - 0,05 x 1 526,18
_______________
НР 85%=100%*0.85 от ФОТ; (30059,42 руб.)
СП 56%=70%*0.8 от ФОТ; (19803,85 руб.)</t>
  </si>
  <si>
    <t>1117,58
______
102,9</t>
  </si>
  <si>
    <t>ОЗП=11,6816
ЭМ=6,1628
МАТ=3,8151</t>
  </si>
  <si>
    <t>ТЕР11-01-035-03
Пр. Минстроя Новосиб.обл. от 07.12.2010 №141</t>
  </si>
  <si>
    <t>Устройство покрытий из плит древесноволокнистых ОСП-3; 100 м2 покрытия
_______________
2 151,95 = 2 342,94 - 0,13 x 1 469,18
_______________
НР 105%=123%*0.85 от ФОТ; (10203,64 руб.)
СП 60%=75%*0.8 от ФОТ; (5830,65 руб.)</t>
  </si>
  <si>
    <t>2151,95
______
562,73</t>
  </si>
  <si>
    <t>85,24
______
2,76</t>
  </si>
  <si>
    <t>ОЗП=11,6824
ЭМ=5,7858
ЗПМ=11,6594
МАТ=4,1502</t>
  </si>
  <si>
    <t>725,47
______
47,34</t>
  </si>
  <si>
    <t>55,17
______
0,19</t>
  </si>
  <si>
    <t>81,16
______
0,28</t>
  </si>
  <si>
    <t xml:space="preserve">  Итого по разделу 3 Возведение каркаса</t>
  </si>
  <si>
    <t>1347,57
______
52,7</t>
  </si>
  <si>
    <t xml:space="preserve">                           Раздел 4. Устройство кровли</t>
  </si>
  <si>
    <t>ТЕР10-01-010-01
Пр. Минстроя Новосиб.обл. от 07.12.2010 №141</t>
  </si>
  <si>
    <t>Установка элементов каркаса из брусьев; 1 м3 древесины в конструкции
_______________
НР 100%=118%*0.85 от ФОТ; (16939,8 руб.)
СП 50%=63%*0.8 от ФОТ; (8469,9 руб.)</t>
  </si>
  <si>
    <t>2166,77
______
222,75</t>
  </si>
  <si>
    <t>ОЗП=11,6818
ЭМ=6,4516
МАТ=4,0321</t>
  </si>
  <si>
    <t>Установка стропил; 1 м3 древесины в конструкции
_______________
НР 100%=118%*0.85 от ФОТ; (11774,99 руб.)
СП 50%=63%*0.8 от ФОТ; (5887,5 руб.)</t>
  </si>
  <si>
    <t>1303,73
______
124,79</t>
  </si>
  <si>
    <t>101,66
______
0,63</t>
  </si>
  <si>
    <t>ТЕРр58-12-1
Пр. Минстроя Новосиб.обл. от 07.12.2010 №141</t>
  </si>
  <si>
    <t>Устройство обрешетки сплошной из досок; 100 м2
_______________
НР 71%=83%*0.85 от ФОТ; (5930,02 руб.)
СП 52%=65%*0.8 от ФОТ; (4343,11 руб.)</t>
  </si>
  <si>
    <t>2180,54
______
298,57</t>
  </si>
  <si>
    <t>53,97
______
6,38</t>
  </si>
  <si>
    <t>ОЗП=11,6821
ЭМ=6,8392
ЗПМ=11,6803
МАТ=5,1166</t>
  </si>
  <si>
    <t>865,38
______
174,71</t>
  </si>
  <si>
    <t>31,83
______
0,44</t>
  </si>
  <si>
    <t>74,63
______
1,03</t>
  </si>
  <si>
    <t>Устройство пароизоляции прокладочной "Изоспан Д" в один слой; 100 м2 изолируемой поверхности
_______________
НР 102%=120%*0.85 от ФОТ; (2384,41 руб.)
СП 52%=65%*0.8 от ФОТ; (1215,58 руб.)</t>
  </si>
  <si>
    <t>536,89
______
61,72</t>
  </si>
  <si>
    <t>18,88
______
0,31</t>
  </si>
  <si>
    <t>ТЕР12-01-023-02
Пр. Минстроя Новосиб.обл. от 07.12.2010 №141</t>
  </si>
  <si>
    <t>Устройство кровли из металлочерепицы по готовым прогонам средней сложности; 100 м2 кровли
_______________
11 411,28 = 13 515,60 + 128 x (77,50 - 93,94)
_______________
НР 102%=120%*0.85 от ФОТ; (12449,15 руб.)
СП 52%=65%*0.8 от ФОТ; (6346,63 руб.)</t>
  </si>
  <si>
    <t>11411,28
______
420,55</t>
  </si>
  <si>
    <t>140,03
______
13,34</t>
  </si>
  <si>
    <t>ОЗП=11,6822
ЭМ=6,4836
ЗПМ=11,6762
МАТ=3,0856</t>
  </si>
  <si>
    <t>2186,15
______
375,06</t>
  </si>
  <si>
    <t>41,23
______
0,79</t>
  </si>
  <si>
    <t>99,28
______
1,9</t>
  </si>
  <si>
    <t>ТЕР12-01-010-01
Пр. Минстроя Новосиб.обл. от 07.12.2010 №141</t>
  </si>
  <si>
    <t>Устройство мелких покрытий (брандмауэры, парапеты, свесы и т.п.) из листовой оцинкованной стали; 100 м2 покрытия
_______________
НР 102%=120%*0.85 от ФОТ; (3365,22 руб.)
СП 52%=65%*0.8 от ФОТ; (1715,6 руб.)</t>
  </si>
  <si>
    <t>14018,48
______
1135,39</t>
  </si>
  <si>
    <t>27,93
______
3,38</t>
  </si>
  <si>
    <t>ОЗП=11,6823
ЭМ=6,7547
ЗПМ=11,6657
МАТ=2,4633</t>
  </si>
  <si>
    <t>46,79
______
9,78</t>
  </si>
  <si>
    <t>112,75
______
0,2</t>
  </si>
  <si>
    <t>27,96
______
0,05</t>
  </si>
  <si>
    <t>ТЕР12-01-011-01
Пр. Минстроя Новосиб.обл. от 07.12.2010 №141</t>
  </si>
  <si>
    <t>Устройство колпаков над шахтами в два канала; 1 колпак
_______________
НР 102%=120%*0.85 от ФОТ; (1157,96 руб.)
СП 52%=65%*0.8 от ФОТ; (590,33 руб.)</t>
  </si>
  <si>
    <t>638,2
______
19,44</t>
  </si>
  <si>
    <t>ОЗП=11,6795
ЭМ=6,5738
МАТ=2,441</t>
  </si>
  <si>
    <t>ТЕР10-01-003-01
Пр. Минстроя Новосиб.обл. от 07.12.2010 №141</t>
  </si>
  <si>
    <t>Устройство слуховых окон; 1 слуховое окно
_______________
НР 100%=118%*0.85 от ФОТ; (1603,28 руб.)
СП 50%=63%*0.8 от ФОТ; (801,64 руб.)</t>
  </si>
  <si>
    <t>354,56
______
66,76</t>
  </si>
  <si>
    <t>27,88
______
1,86</t>
  </si>
  <si>
    <t>ОЗП=11,6829
ЭМ=6,3691
ЗПМ=11,6613
МАТ=5,5963</t>
  </si>
  <si>
    <t>355,14
______
43,38</t>
  </si>
  <si>
    <t>6,63
______
0,11</t>
  </si>
  <si>
    <t>13,26
______
0,22</t>
  </si>
  <si>
    <t>ТЕР10-01-012-03
Пр. Минстроя Новосиб.обл. от 07.12.2010 №141</t>
  </si>
  <si>
    <t>Обшивка каркасных стен плитами  ЦСП б=10мм фронтонов кровли; 100 м2 обшивки стен (за вычетом проемов)
_______________
НР 100%=118%*0.85 от ФОТ; (4845,59 руб.)
СП 50%=63%*0.8 от ФОТ; (2422,8 руб.)</t>
  </si>
  <si>
    <t>3530,32
______
777,1</t>
  </si>
  <si>
    <t>ОЗП=11,6821
ЭМ=6,5373
МАТ=5,6011</t>
  </si>
  <si>
    <t>ТЕР12-01-009-02
Пр. Минстроя Новосиб.обл. от 07.12.2010 №141</t>
  </si>
  <si>
    <t>Установка водосточных труб  и воронок; 100 м желобов
_______________
389,98 = 9 746,70 - 0,169 x 11 985,27 - 0,452 x 16 219,49
_______________
НР 102%=120%*0.85 от ФОТ; (813,45 руб.)
СП 52%=65%*0.8 от ФОТ; (414,7 руб.)</t>
  </si>
  <si>
    <t>389,98
______
316,3</t>
  </si>
  <si>
    <t>28,15
______
2,7</t>
  </si>
  <si>
    <t>ОЗП=11,6822
ЭМ=6,5837
ЗПМ=11,6852
МАТ=2,5731</t>
  </si>
  <si>
    <t>39,66
______
6,75</t>
  </si>
  <si>
    <t>31,41
______
0,16</t>
  </si>
  <si>
    <t>6,72
______
0,03</t>
  </si>
  <si>
    <t>Желоб водосточный D185х3000 МП ПРОЕКТ; шт</t>
  </si>
  <si>
    <t>Заглушка желоба 120х86 МП МОДЕРН; шт</t>
  </si>
  <si>
    <t>Держатель желоба D185х350 МП ПРОЕКТ; шт</t>
  </si>
  <si>
    <t>Труба водосточная D150х3000 МП ПРОЕКТ; шт</t>
  </si>
  <si>
    <t>Держатель трубы D150 (саморез) МП ПРОЕКТ; шт</t>
  </si>
  <si>
    <t>Колено трубы D150 МП ПРОЕКТ; шт</t>
  </si>
  <si>
    <t>Отмёт трубы D150 МП ПРОЕКТ; шт</t>
  </si>
  <si>
    <t>Воронка выпускная D185/150 МП ПРОЕКТ; шт</t>
  </si>
  <si>
    <t xml:space="preserve">  Итого по разделу 4 Устройство кровли</t>
  </si>
  <si>
    <t>538,71
______
4,17</t>
  </si>
  <si>
    <t xml:space="preserve">                           Раздел 5. Двери, окна</t>
  </si>
  <si>
    <t xml:space="preserve">                                   Двери наружные</t>
  </si>
  <si>
    <t>ТЕР26-01-042-02
Пр. Минстроя Новосиб.обл. от 07.12.2010 №141</t>
  </si>
  <si>
    <t>Установка дверей с тепловой изоляцией в кирпичных стенах; 100 м2 проемов по наружному обводу коробок
_______________
НР 85%=100%*0.85 от ФОТ; (2308,75 руб.)
СП 56%=70%*0.8 от ФОТ; (1521,06 руб.)</t>
  </si>
  <si>
    <t>29682,94
______
2747</t>
  </si>
  <si>
    <t>ОЗП=11,6822
ЭМ=6,5469
МАТ=4,2797</t>
  </si>
  <si>
    <t>МСН КПЛН 2-2-2 М2 2100-1050 Лберной блок стальной, наружный, лебого исполнения, с порогом, с открыбанием наружу, с остекленной фрамугой; шт</t>
  </si>
  <si>
    <t>ДН по типу 21-9 ГЛПУ для проема 2100x920 Дберь наружная глухая, с порогом, утепленная, лебого открыбания.; шт</t>
  </si>
  <si>
    <t>ДСН КППН 2-2-2 М2 2100-920 Дберной блок стальной, наружный, правого исполнения, с порогом, с открыбанием наружу, с остекленной фрамугой; шт</t>
  </si>
  <si>
    <t>ДСН КППН 2-2-2 М2 1700х1310 Дберной блок стальной, наружный, правого исполнения, с порогом, с открыбанием наружу.; шт</t>
  </si>
  <si>
    <t xml:space="preserve">                                   Окна</t>
  </si>
  <si>
    <t>ТЕР10-01-032-01
Пр. Минстроя Новосиб.обл. от 07.12.2010 №141</t>
  </si>
  <si>
    <t>Заполнение оконных проемов отдельными элементами в деревянных рубленых стенах, переплеты одинарные, площадь проема до 2 м2:окно в котельной; 100 м2 проемов
_______________
НР 100%=118%*0.85 от ФОТ; (471,5 руб.)
СП 50%=63%*0.8 от ФОТ; (235,75 руб.)</t>
  </si>
  <si>
    <t>37370,38
______
6726,77</t>
  </si>
  <si>
    <t>ОЗП=11,6821
ЭМ=6,3968
МАТ=5,2331</t>
  </si>
  <si>
    <t>ТЕР10-01-034-03
Пр. Минстроя Новосиб.обл. от 07.12.2010 №141</t>
  </si>
  <si>
    <t>Установка в жилых и общественных зданиях оконных блоков из ПВХ профилей поворотных (откидных, поворотно-откидных) с площадью проема до 2 м2 одностворчатых; 100 м2 проемов
_______________
НР 100%=118%*0.85 от ФОТ; (1744,27 руб.)
СП 50%=63%*0.8 от ФОТ; (872,14 руб.)</t>
  </si>
  <si>
    <t>178196,56
______
2229,95</t>
  </si>
  <si>
    <t>659,08
______
25,52</t>
  </si>
  <si>
    <t>ОЗП=11,6821
ЭМ=6,1783
ЗПМ=11,6799
МАТ=2,5563</t>
  </si>
  <si>
    <t>269,57
______
19,73</t>
  </si>
  <si>
    <t>216,08
______
1,76</t>
  </si>
  <si>
    <t>14,3
______
0,12</t>
  </si>
  <si>
    <t>ТЕР10-01-034-06
Пр. Минстроя Новосиб.обл. от 07.12.2010 №141</t>
  </si>
  <si>
    <t>Установка в жилых и общественных зданиях оконных блоков из ПВХ профилей поворотных (откидных, поворотно-откидных) с площадью проема более 2 м2 двухстворчатых; 100 м2 проемов
_______________
НР 100%=118%*0.85 от ФОТ; (3995,02 руб.)
СП 50%=63%*0.8 от ФОТ; (1997,51 руб.)</t>
  </si>
  <si>
    <t>171273,5
______
1503,83</t>
  </si>
  <si>
    <t>547,14
______
9,57</t>
  </si>
  <si>
    <t>ОЗП=11,6822
ЭМ=6,2883
ЗПМ=11,6803
МАТ=2,5325</t>
  </si>
  <si>
    <t>777,45
______
25,26</t>
  </si>
  <si>
    <t>145,72
______
0,66</t>
  </si>
  <si>
    <t>32,93
______
0,15</t>
  </si>
  <si>
    <t>ТЕР10-01-047-03
Пр. Минстроя Новосиб.обл. от 07.12.2010 №141</t>
  </si>
  <si>
    <t>Установка блоков из ПВХ в наружных и внутренних дверных проемах балконных в каменных стенах; 100 м2 проемов
_______________
НР 100%=118%*0.85 от ФОТ; (1271,7 руб.)
СП 50%=63%*0.8 от ФОТ; (635,85 руб.)</t>
  </si>
  <si>
    <t>215026,18
______
2270,81</t>
  </si>
  <si>
    <t>641,76
______
24,07</t>
  </si>
  <si>
    <t>ОЗП=11,6822
ЭМ=6,2044
ЗПМ=11,6801
МАТ=2,7059</t>
  </si>
  <si>
    <t>188,87
______
13,34</t>
  </si>
  <si>
    <t>220,04
______
1,66</t>
  </si>
  <si>
    <t>10,44
______
0,08</t>
  </si>
  <si>
    <t>ТЕР10-01-035-03
Пр. Минстроя Новосиб.обл. от 07.12.2010 №141</t>
  </si>
  <si>
    <t>Установка подоконных досок из ПВХ в каменных стенах толщиной свыше 0,51 м; 100 п. м
_______________
14 132,82 = 7 799,22 + 105 x 60,32
_______________
НР 100%=118%*0.85 от ФОТ; (437,17 руб.)
СП 50%=63%*0.8 от ФОТ; (218,59 руб.)</t>
  </si>
  <si>
    <t>14132,82
______
215,3</t>
  </si>
  <si>
    <t>39,27
______
1,02</t>
  </si>
  <si>
    <t>ОЗП=11,682
ЭМ=6,6173
ЗПМ=11,6275
МАТ=2,738</t>
  </si>
  <si>
    <t>44,96
______
2,05</t>
  </si>
  <si>
    <t>21,38
______
0,07</t>
  </si>
  <si>
    <t>3,7
______
0,01</t>
  </si>
  <si>
    <t xml:space="preserve">                                   Двери внутренние</t>
  </si>
  <si>
    <t>ТЕР10-01-039-01
Пр. Минстроя Новосиб.обл. от 07.12.2010 №141</t>
  </si>
  <si>
    <t>Установка блоков в наружных и внутренних дверных проемах в каменных стенах, площадь проема до 3 м2; 100 м2 проемов
_______________
НР 100%=118%*0.85 от ФОТ; (1491,77 руб.)
СП 50%=63%*0.8 от ФОТ; (745,89 руб.)</t>
  </si>
  <si>
    <t>33012,97
______
1130,4</t>
  </si>
  <si>
    <t>1454,8
______
191,59</t>
  </si>
  <si>
    <t>ОЗП=11,6817
ЭМ=6,625
ЗПМ=11,68
МАТ=8,6818</t>
  </si>
  <si>
    <t>931,04
______
216,17</t>
  </si>
  <si>
    <t>104,28
______
11,35</t>
  </si>
  <si>
    <t>10,07
______
1,1</t>
  </si>
  <si>
    <t xml:space="preserve">  Итого по разделу 5 Двери, окна</t>
  </si>
  <si>
    <t>98,12
______
1,46</t>
  </si>
  <si>
    <t xml:space="preserve">                           Раздел 6. Устройство полов</t>
  </si>
  <si>
    <t xml:space="preserve">                                   Полы Тип 1 = 120,08м2</t>
  </si>
  <si>
    <t>ТЕР11-01-011-01
Пр. Минстроя Новосиб.обл. от 07.12.2010 №141</t>
  </si>
  <si>
    <t>Устройство стяжек цементных толщиной 20 мм;; 100 м2 стяжки
_______________
НР 105%=123%*0.85 от ФОТ; (5730 руб.)
СП 60%=75%*0.8 от ФОТ; (3274,28 руб.)</t>
  </si>
  <si>
    <t>1652,71
______
370,6</t>
  </si>
  <si>
    <t>53,68
______
18,42</t>
  </si>
  <si>
    <t>ОЗП=11,6824
ЭМ=7,1112
ЗПМ=11,677
МАТ=6,5288</t>
  </si>
  <si>
    <t>458,38
______
258,28</t>
  </si>
  <si>
    <t>39,51
______
1,27</t>
  </si>
  <si>
    <t>47,44
______
1,53</t>
  </si>
  <si>
    <t>ТЕР11-01-011-02
Пр. Минстроя Новосиб.обл. от 07.12.2010 №141</t>
  </si>
  <si>
    <t>Устройство стяжек на каждые 5 мм изменения толщины стяжки добавлять или исключать к расценке 11-01-011-01; 100 м2 стяжки
_______________
(Добавлять до толщ.70мм ПЗ=10 (ОЗП=10; ЭМ=10 к расх.; ЗПМ=10; МАТ=10 к расх.; ТЗ=10; ТЗМ=10))
_______________
НР 105%=123%*0.85 от ФОТ; (1139,29 руб.)
СП 60%=75%*0.8 от ФОТ; (651,02 руб.)</t>
  </si>
  <si>
    <t>3200
______
46,9</t>
  </si>
  <si>
    <t>95,5
______
30,5</t>
  </si>
  <si>
    <t>ОЗП=11,6823
ЭМ=6,934
ЗПМ=11,6623
МАТ=6,5273</t>
  </si>
  <si>
    <t>795,17
______
427,12</t>
  </si>
  <si>
    <t>5
______
2,1</t>
  </si>
  <si>
    <t>6
______
2,52</t>
  </si>
  <si>
    <t>Устройство пароизоляции прокладочной "Изоспан FS" в один слой; 100 м2 изолируемой поверхности
_______________
НР 102%=120%*0.85 от ФОТ; (1189,08 руб.)
СП 52%=65%*0.8 от ФОТ; (606,2 руб.)</t>
  </si>
  <si>
    <t>267,74
______
30,78</t>
  </si>
  <si>
    <t>9,41
______
0,16</t>
  </si>
  <si>
    <t>Изоляция изделиями из пеноплексом 60мм на битуме холодных поверхностей покрытий и перекрытий сверху; 1 м3 изоляции
_______________
1 117,58 = 1 193,89 - 0,05 x 1 526,18
_______________
НР 85%=100%*0.85 от ФОТ; (7361,39 руб.)
СП 56%=70%*0.8 от ФОТ; (4849,86 руб.)</t>
  </si>
  <si>
    <t>Устройство пароизоляции прокладочной "Плёнка пэт 0,2мкр" в один слой; 100 м2 изолируемой поверхности
_______________
НР 102%=120%*0.85 от ФОТ; (1189,08 руб.)
СП 52%=65%*0.8 от ФОТ; (606,2 руб.)</t>
  </si>
  <si>
    <t xml:space="preserve">                                   Полы Тип 2 = 15,8м2</t>
  </si>
  <si>
    <t>Устройство стяжек цементных толщиной 20 мм;; 100 м2 стяжки
_______________
НР 105%=123%*0.85 от ФОТ; (753,94 руб.)
СП 60%=75%*0.8 от ФОТ; (430,82 руб.)</t>
  </si>
  <si>
    <t>60,31
______
33,98</t>
  </si>
  <si>
    <t>6,24
______
0,2</t>
  </si>
  <si>
    <t>Устройство стяжек на каждые 5 мм изменения толщины стяжки добавлять или исключать к расценке 11-01-011-01; 100 м2 стяжки
_______________
(Добавлять до толщ.60мм ПЗ=8 (ОЗП=8; ЭМ=8 к расх.; ЗПМ=8; МАТ=8 к расх.; ТЗ=8; ТЗМ=8))
_______________
НР 105%=123%*0.85 от ФОТ; (119,92 руб.)
СП 60%=75%*0.8 от ФОТ; (68,53 руб.)</t>
  </si>
  <si>
    <t>2560
______
37,52</t>
  </si>
  <si>
    <t>76,4
______
24,4</t>
  </si>
  <si>
    <t>83,70
______
44,96</t>
  </si>
  <si>
    <t>4
______
1,68</t>
  </si>
  <si>
    <t>0,63
______
0,27</t>
  </si>
  <si>
    <t>Устройство пароизоляции прокладочной "Изоспан FS" в один слой; 100 м2 изолируемой поверхности
_______________
НР 102%=120%*0.85 от ФОТ; (156,46 руб.)
СП 52%=65%*0.8 от ФОТ; (79,76 руб.)</t>
  </si>
  <si>
    <t>35,23
______
4,05</t>
  </si>
  <si>
    <t>1,24
______
0,02</t>
  </si>
  <si>
    <t>Изоляция изделиями из пеноплексом 60мм на битуме холодных поверхностей покрытий и перекрытий сверху; 1 м3 изоляции
_______________
1 117,58 = 1 193,89 - 0,05 x 1 526,18
_______________
НР 85%=100%*0.85 от ФОТ; (968,6 руб.)
СП 56%=70%*0.8 от ФОТ; (638,14 руб.)</t>
  </si>
  <si>
    <t>Устройство пароизоляции прокладочной "Плёнка пэт 0,2мкр" в один слой; 100 м2 изолируемой поверхности
_______________
НР 102%=120%*0.85 от ФОТ; (156,46 руб.)
СП 52%=65%*0.8 от ФОТ; (79,76 руб.)</t>
  </si>
  <si>
    <t xml:space="preserve">                                   Полы Тип 3 = 3м2</t>
  </si>
  <si>
    <t>Устройство стяжек цементных толщиной 20 мм;; 100 м2 стяжки
_______________
НР 105%=123%*0.85 от ФОТ; (143,16 руб.)
СП 60%=75%*0.8 от ФОТ; (81,8 руб.)</t>
  </si>
  <si>
    <t>11,45
______
6,45</t>
  </si>
  <si>
    <t>1,19
______
0,04</t>
  </si>
  <si>
    <t>Устройство стяжек на каждые 5 мм изменения толщины стяжки добавлять или исключать к расценке 11-01-011-01; 100 м2 стяжки
_______________
(Добавлять до толщ.40мм ПЗ=4 (ОЗП=4; ЭМ=4 к расх.; ЗПМ=4; МАТ=4 к расх.; ТЗ=4; ТЗМ=4))
_______________
НР 105%=123%*0.85 от ФОТ; (11,38 руб.)
СП 60%=75%*0.8 от ФОТ; (6,5 руб.)</t>
  </si>
  <si>
    <t>1280
______
18,76</t>
  </si>
  <si>
    <t>38,2
______
12,2</t>
  </si>
  <si>
    <t>7,95
______
4,27</t>
  </si>
  <si>
    <t>2
______
0,84</t>
  </si>
  <si>
    <t>0,06
______
0,03</t>
  </si>
  <si>
    <t>Устройство пароизоляции прокладочной "Изоспан FS" в один слой; 100 м2 изолируемой поверхности
_______________
НР 102%=120%*0.85 от ФОТ; (29,71 руб.)
СП 52%=65%*0.8 от ФОТ; (15,15 руб.)</t>
  </si>
  <si>
    <t>6,69
______
0,77</t>
  </si>
  <si>
    <t>Изоляция изделиями из пеноплексом 60мм на битуме холодных поверхностей покрытий и перекрытий сверху; 1 м3 изоляции
_______________
1 117,58 = 1 193,89 - 0,05 x 1 526,18
_______________
НР 85%=100%*0.85 от ФОТ; (1,84 руб.)
СП 56%=70%*0.8 от ФОТ; (1,21 руб.)</t>
  </si>
  <si>
    <t>Устройство пароизоляции прокладочной "Плёнка пэт 0,2мкр" в один слой; 100 м2 изолируемой поверхности
_______________
НР 102%=120%*0.85 от ФОТ; (29,71 руб.)
СП 52%=65%*0.8 от ФОТ; (15,15 руб.)</t>
  </si>
  <si>
    <t xml:space="preserve">                                   Полы тех.подполья 138,9м2</t>
  </si>
  <si>
    <t>ТЕР11-01-001-02
Пр. Минстроя Новосиб.обл. от 07.12.2010 №141</t>
  </si>
  <si>
    <t>Уплотнение грунта щебнем; 100 м2 площади уплотнения
_______________
НР 105%=123%*0.85 от ФОТ; (1495,66 руб.)
СП 60%=75%*0.8 от ФОТ; (854,66 руб.)</t>
  </si>
  <si>
    <t>780,64
______
76,23</t>
  </si>
  <si>
    <t>91,51
______
11,55</t>
  </si>
  <si>
    <t>ОЗП=11,6819
ЭМ=5,5513
ЗПМ=11,6883
МАТ=7,2139</t>
  </si>
  <si>
    <t>705,61
______
187,52</t>
  </si>
  <si>
    <t>7,7
______
0,88</t>
  </si>
  <si>
    <t>10,7
______
1,22</t>
  </si>
  <si>
    <t>ТЕР11-01-002-09
Пр. Минстроя Новосиб.обл. от 07.12.2010 №141</t>
  </si>
  <si>
    <t>Устройство подстилающих слоев бетонных б=70мм; 1 м3 подстилающего слоя
_______________
НР 105%=123%*0.85 от ФОТ; (4321,33 руб.)
СП 60%=75%*0.8 от ФОТ; (2469,33 руб.)</t>
  </si>
  <si>
    <t>727,86
______
36,23</t>
  </si>
  <si>
    <t>ОЗП=11,6831
ЭМ=4,641
МАТ=4,3769</t>
  </si>
  <si>
    <t>ТЕР11-01-015-01
Пр. Минстроя Новосиб.обл. от 07.12.2010 №141</t>
  </si>
  <si>
    <t>Устройство покрытий бетонных толщиной 30 мм; 100 м2 покрытия
_______________
НР 105%=123%*0.85 от ФОТ; (7097,14 руб.)
СП 60%=75%*0.8 от ФОТ; (4055,51 руб.)</t>
  </si>
  <si>
    <t>2678,92
______
379,23</t>
  </si>
  <si>
    <t>239,75
______
37,32</t>
  </si>
  <si>
    <t>ОЗП=11,6824
ЭМ=5,7601
ЗПМ=11,6801
МАТ=6,1102</t>
  </si>
  <si>
    <t>1918,18
______
605,47</t>
  </si>
  <si>
    <t>40,43
______
2,84</t>
  </si>
  <si>
    <t>56,16
______
3,94</t>
  </si>
  <si>
    <t xml:space="preserve">  Итого по разделу 6 Устройство полов</t>
  </si>
  <si>
    <t>316,26
______
11,88</t>
  </si>
  <si>
    <t xml:space="preserve">                           Раздел 7. Отделка фасада с утеплением б=160мм</t>
  </si>
  <si>
    <t>Изоляция изделиями из пенопласта160мм на битуме холодных поверхностей стен и колонн прямоугольных; 1 м3 изоляции
_______________
1 053,76 = 1 443,30 - 0,41 x 32,23 - 0,07 x 1 526,18 + 0,98 x (695,28 - 970,28)
_______________
НР 85%=100%*0.85 от ФОТ; (62530,47 руб.)
СП 56%=70%*0.8 от ФОТ; (41196,55 руб.)</t>
  </si>
  <si>
    <t>1053,76
______
209,5</t>
  </si>
  <si>
    <t>ТЕР15-02-005-02
Пр. Минстроя Новосиб.обл. от 07.12.2010 №141</t>
  </si>
  <si>
    <t>11220,63
______
3887,21</t>
  </si>
  <si>
    <t>88,88
______
43,62</t>
  </si>
  <si>
    <t>ОЗП=11,6822
ЭМ=8,1679
ЗПМ=11,6795
МАТ=6,0865</t>
  </si>
  <si>
    <t>1827,39
______
1282,41</t>
  </si>
  <si>
    <t>296,96
______
2,78</t>
  </si>
  <si>
    <t>747,51
______
7</t>
  </si>
  <si>
    <t>ТЕР15-01-002-02
Пр. Минстроя Новосиб.обл. от 07.12.2010 №141</t>
  </si>
  <si>
    <t>Облицовка стен плитами  'Фасад' серия PROFESSIONAL KAMROCK" толщиной до 40 мм  при числе плит в 1 м2 до 3; 100 м2 поверхности облицовки
_______________
41 471,30 = 45 531,44 + 98 x (303,29 - 344,72)
_______________
НР 89%=105%*0.85 от ФОТ; (50086,67 руб.)
СП 44%=55%*0.8 от ФОТ; (24761,95 руб.)</t>
  </si>
  <si>
    <t>41471,3
______
8128,2</t>
  </si>
  <si>
    <t>1060,22
______
148,95</t>
  </si>
  <si>
    <t>ОЗП=11,6823
ЭМ=5,633
ЗПМ=11,6824
МАТ=4,7144</t>
  </si>
  <si>
    <t>3475,83
______
1012,73</t>
  </si>
  <si>
    <t>655,5
______
11,44</t>
  </si>
  <si>
    <t>381,5
______
6,66</t>
  </si>
  <si>
    <t>ТЕР12-01-008-02
Пр. Минстроя Новосиб.обл. от 07.12.2010 №141</t>
  </si>
  <si>
    <t>Устройство обделок на фасадах (наружные подоконники, пояски, балконы и др.) без водосточных труб; 100 м2фасада (без вычета проемов)
_______________
НР 102%=120%*0.85 от ФОТ; (2075,2 руб.)
СП 52%=65%*0.8 от ФОТ; (1057,95 руб.)</t>
  </si>
  <si>
    <t>568,35
______
49,34</t>
  </si>
  <si>
    <t>ОЗП=11,683
ЭМ=6,5738
МАТ=2,5552</t>
  </si>
  <si>
    <t xml:space="preserve">  Итого по разделу 7 Отделка фасада с утеплением б=160мм</t>
  </si>
  <si>
    <t>1692,48
______
13,66</t>
  </si>
  <si>
    <t xml:space="preserve">                           Раздел 8. Устройство терассы</t>
  </si>
  <si>
    <t xml:space="preserve">                                   Основание</t>
  </si>
  <si>
    <t>Устройство подстилающих слоев песчаных; 1 м3 подстилающего слоя
_______________
НР 105%=123%*0.85 от ФОТ; (1432,79 руб.)
СП 60%=75%*0.8 от ФОТ; (818,74 руб.)</t>
  </si>
  <si>
    <t>503,25
______
133,51</t>
  </si>
  <si>
    <t>10,33
______
0,91</t>
  </si>
  <si>
    <t>ТЕР06-01-001-05
Пр. Минстроя Новосиб.обл. от 07.12.2010 №141</t>
  </si>
  <si>
    <t>Устройство железобетонных фундаментов ФМ-1 общего назначения под колонны объемом до 3 м3; 100 м3 бетона, бутобетона и железобетона в деле
_______________
130 107,09 = 116 348,31 + 6,78 x 5 947,95 - 4,5 x 5 904,07
_______________
НР 89%=105%*0.85 от ФОТ; (1474,39 руб.)
СП 52%=65%*0.8 от ФОТ; (861,44 руб.)</t>
  </si>
  <si>
    <t>130107,09
______
7913,81</t>
  </si>
  <si>
    <t>3252,23
______
527,09</t>
  </si>
  <si>
    <t>ОЗП=11,6822
ЭМ=6,7549
ЗПМ=11,6822
МАТ=5,3012</t>
  </si>
  <si>
    <t>369,07
______
103,45</t>
  </si>
  <si>
    <t>785,88
______
31,3</t>
  </si>
  <si>
    <t>13,2
______
0,53</t>
  </si>
  <si>
    <t>ТЕР06-01-001-16
Пр. Минстроя Новосиб.обл. от 07.12.2010 №141</t>
  </si>
  <si>
    <t>Устройство фундаментных плит железобетонных: плоских; 100 м3 бетона, бутобетона и железобетона в деле
_______________
114 003,47 = 127 287,63 + (5,85 - 8,1) x 5 904,07
_______________
НР 89%=105%*0.85 от ФОТ; (2342,19 руб.)
СП 52%=65%*0.8 от ФОТ; (1368,47 руб.)</t>
  </si>
  <si>
    <t>114003,47
______
2222,05</t>
  </si>
  <si>
    <t>2915,26
______
459,9</t>
  </si>
  <si>
    <t>ОЗП=11,6822
ЭМ=6,7597
ЗПМ=11,6784
МАТ=5,0987</t>
  </si>
  <si>
    <t>1655,33
______
451,16</t>
  </si>
  <si>
    <t>220,66
______
27,31</t>
  </si>
  <si>
    <t>18,54
______
2,29</t>
  </si>
  <si>
    <t>Установка закладных деталей МН-2 весом до 20 кг; 1 т
_______________
НР 89%=105%*0.85 от ФОТ; (719 руб.)
СП 52%=65%*0.8 от ФОТ; (420,09 руб.)</t>
  </si>
  <si>
    <t>29,43
______
3,01</t>
  </si>
  <si>
    <t>6,43
______
0,02</t>
  </si>
  <si>
    <t xml:space="preserve">                                   Кровля</t>
  </si>
  <si>
    <t>ТЕР10-01-053-01
Пр. Минстроя Новосиб.обл. от 07.12.2010 №141</t>
  </si>
  <si>
    <t>Установка каркаса из брусьев для навесов и крылец; 1 м3
_______________
НР 100%=118%*0.85 от ФОТ; (10643,55 руб.)
СП 50%=63%*0.8 от ФОТ; (5321,78 руб.)</t>
  </si>
  <si>
    <t>2592,69
______
490,14</t>
  </si>
  <si>
    <t>46,12
______
2,36</t>
  </si>
  <si>
    <t>ОЗП=11,6817
ЭМ=6,3213
ЗПМ=11,6949
МАТ=3,745</t>
  </si>
  <si>
    <t>539,35
______
51,06</t>
  </si>
  <si>
    <t>42,51
______
0,14</t>
  </si>
  <si>
    <t>78,64
______
0,26</t>
  </si>
  <si>
    <t>Устройство кровли из металлочерепицы по готовым прогонам средней сложности; 100 м2 кровли
_______________
11 411,28 = 13 515,60 + 128 x (77,50 - 93,94)
_______________
НР 102%=120%*0.85 от ФОТ; (1145,17 руб.)
СП 52%=65%*0.8 от ФОТ; (583,81 руб.)</t>
  </si>
  <si>
    <t>201,10
______
34,50</t>
  </si>
  <si>
    <t>9,13
______
0,18</t>
  </si>
  <si>
    <t>Устройство мелких покрытий (брандмауэры, парапеты, свесы и т.п.) из листовой оцинкованной стали; 100 м2 покрытия
_______________
НР 102%=120%*0.85 от ФОТ; (298,53 руб.)
СП 52%=65%*0.8 от ФОТ; (152,19 руб.)</t>
  </si>
  <si>
    <t>4,15
______
0,87</t>
  </si>
  <si>
    <t>Установка водосточных труб  и воронок; 100 м желобов
_______________
389,98 = 9 746,70 - 0,169 x 11 985,27 - 0,452 x 16 219,49
_______________
НР 102%=120%*0.85 от ФОТ; (95,03 руб.)
СП 52%=65%*0.8 от ФОТ; (48,45 руб.)</t>
  </si>
  <si>
    <t>4,63
______
0,79</t>
  </si>
  <si>
    <t xml:space="preserve">  Итого по разделу 8 Устройство терассы</t>
  </si>
  <si>
    <t>139,54
______
4,19</t>
  </si>
  <si>
    <t xml:space="preserve">                           Раздел 9. Устройство крыльца КР-1</t>
  </si>
  <si>
    <t>Устройство подстилающих слоев песчаных; 1 м3 подстилающего слоя
_______________
НР 105%=123%*0.85 от ФОТ; (567,51 руб.)
СП 60%=75%*0.8 от ФОТ; (324,29 руб.)</t>
  </si>
  <si>
    <t>199,33
______
52,88</t>
  </si>
  <si>
    <t>4,09
______
0,36</t>
  </si>
  <si>
    <t>Устройство железобетонных фундаментов ФМ-1 общего назначения под колонны объемом до 3 м3; 100 м3 бетона, бутобетона и железобетона в деле
_______________
130 107,09 = 116 348,31 + 6,78 x 5 947,95 - 4,5 x 5 904,07
_______________
НР 89%=105%*0.85 от ФОТ; (491,46 руб.)
СП 52%=65%*0.8 от ФОТ; (287,14 руб.)</t>
  </si>
  <si>
    <t>123,02
______
34,48</t>
  </si>
  <si>
    <t>4,4
______
0,18</t>
  </si>
  <si>
    <t>Устройство фундаментных плит железобетонных: плоских; 100 м3 бетона, бутобетона и железобетона в деле
_______________
113 294,98 = 127 287,63 + (5,73 - 8,1) x 5 904,07
_______________
НР 89%=105%*0.85 от ФОТ; (632,95 руб.)
СП 52%=65%*0.8 от ФОТ; (369,81 руб.)</t>
  </si>
  <si>
    <t>113294,98
______
2222,05</t>
  </si>
  <si>
    <t>447,33
______
121,92</t>
  </si>
  <si>
    <t>5,01
______
0,62</t>
  </si>
  <si>
    <t>Установка закладных деталей МН-2 весом до 20 кг; 1 т
_______________
НР 89%=105%*0.85 от ФОТ; (347,63 руб.)
СП 52%=65%*0.8 от ФОТ; (203,11 руб.)</t>
  </si>
  <si>
    <t>14,23
______
1,45</t>
  </si>
  <si>
    <t>3,11
______
0,01</t>
  </si>
  <si>
    <t>Установка каркаса из брусьев для навесов и крылец; 1 м3
_______________
НР 100%=118%*0.85 от ФОТ; (5983,4 руб.)
СП 50%=63%*0.8 от ФОТ; (2991,7 руб.)</t>
  </si>
  <si>
    <t>303,20
______
28,70</t>
  </si>
  <si>
    <t>44,21
______
0,15</t>
  </si>
  <si>
    <t>Устройство кровли из металлочерепицы по готовым прогонам средней сложности; 100 м2 кровли
_______________
11 411,28 = 13 515,60 + 128 x (77,50 - 93,94)
_______________
НР 102%=120%*0.85 от ФОТ; (568,7 руб.)
СП 52%=65%*0.8 от ФОТ; (289,93 руб.)</t>
  </si>
  <si>
    <t>99,87
______
17,13</t>
  </si>
  <si>
    <t>4,54
______
0,09</t>
  </si>
  <si>
    <t>Устройство мелких покрытий (брандмауэры, парапеты, свесы и т.п.) из листовой оцинкованной стали; 100 м2 покрытия
_______________
НР 102%=120%*0.85 от ФОТ; (149,26 руб.)
СП 52%=65%*0.8 от ФОТ; (76,09 руб.)</t>
  </si>
  <si>
    <t>2,08
______
0,43</t>
  </si>
  <si>
    <t>Установка водосточных труб  и воронок; 100 м желобов
_______________
389,98 = 9 746,70 - 0,169 x 11 985,27 - 0,452 x 16 219,49
_______________
НР 102%=120%*0.85 от ФОТ; (76,02 руб.)
СП 52%=65%*0.8 от ФОТ; (38,76 руб.)</t>
  </si>
  <si>
    <t>3,71
______
0,63</t>
  </si>
  <si>
    <t xml:space="preserve">  Итого по разделу 9 Устройство крыльца КР-1</t>
  </si>
  <si>
    <t>67,23
______
1,41</t>
  </si>
  <si>
    <t xml:space="preserve">                           Раздел 10. Возведение гаража</t>
  </si>
  <si>
    <t xml:space="preserve">                                   Устройство  фундамента под гараж</t>
  </si>
  <si>
    <t>ТЕР11-01-002-03
Пр. Минстроя Новосиб.обл. от 07.12.2010 №141</t>
  </si>
  <si>
    <t>Устройство подстилающих слоев гравийных; 1 м3 подстилающего слоя
_______________
НР 105%=123%*0.85 от ФОТ; (2127,93 руб.)
СП 60%=75%*0.8 от ФОТ; (1215,96 руб.)</t>
  </si>
  <si>
    <t>266,87
______
34,92</t>
  </si>
  <si>
    <t>54,03
______
6,92</t>
  </si>
  <si>
    <t>ОЗП=11,6833
ЭМ=5,588
ЗПМ=11,6777
МАТ=5,8607</t>
  </si>
  <si>
    <t>1251,81
______
335,05</t>
  </si>
  <si>
    <t>3,56
______
0,55</t>
  </si>
  <si>
    <t>14,76
______
2,28</t>
  </si>
  <si>
    <t>Устройство фундаментных плит железобетонных плоских; 100 м3 бетона, бутобетона и железобетона в деле
_______________
169 947,11 = 127 287,63 + 13,94 x 6 490,85 - 8,1 x 5 904,07
_______________
НР 89%=105%*0.85 от ФОТ; (2891,48 руб.)
СП 52%=65%*0.8 от ФОТ; (1689,4 руб.)</t>
  </si>
  <si>
    <t>169947,11
______
2222,05</t>
  </si>
  <si>
    <t>2043,54
______
556,96</t>
  </si>
  <si>
    <t>22,88
______
2,83</t>
  </si>
  <si>
    <t>Изоляция изделиями из пеноплексом 70мм на битуме холодных поверхностей покрытий и перекрытий сверху противомерзлотная отсечка; 1 м3 изоляции
_______________
1 117,58 = 1 193,89 - 0,05 x 1 526,18
_______________
НР 85%=100%*0.85 от ФОТ; (1825,22 руб.)
СП 56%=70%*0.8 от ФОТ; (1202,5 руб.)</t>
  </si>
  <si>
    <t>Гидроизоляция боковая обмазочная битумная в 2 слоя по выровненной поверхности бутовой кладки, кирпичу, бетону; 100 м2 изолируемой поверхности
_______________
1 293,41 = 1 319,30 - 0,016 x 1 618,42
_______________
НР 104%=122%*0.85 от ФОТ; (184,54 руб.)
СП 64%=80%*0.8 от ФОТ; (113,56 руб.)</t>
  </si>
  <si>
    <t xml:space="preserve">                                   Каркас гаража</t>
  </si>
  <si>
    <t>ТЕРм38-01-003-03
Пр. Минстроя Новосиб.обл. от 07.12.2010 №141</t>
  </si>
  <si>
    <t>Изготовление металлоконструкций; 1 т конструкций
_______________
2 142,46 = 7 788,78 - 1,032 x 5 471,24
_______________
НР 56%=66%*0.85 от ФОТ; (21486,83 руб.)
СП 0%=0%*0.8 от ФОТ</t>
  </si>
  <si>
    <t>2142,46
______
1317,76</t>
  </si>
  <si>
    <t>481,49
______
19</t>
  </si>
  <si>
    <t>ОЗП=11,6822
ЭМ=5,9392
ЗПМ=11,6842
МАТ=5,5678</t>
  </si>
  <si>
    <t>7026,21
______
545,45</t>
  </si>
  <si>
    <t>116
______
1,34</t>
  </si>
  <si>
    <t>285,01
______
3,29</t>
  </si>
  <si>
    <t>ТЕР09-03-015-01
Пр. Минстроя Новосиб.обл. от 07.12.2010 №141</t>
  </si>
  <si>
    <t>Монтаж прогонов при шаге ферм до 12 м при высоте здания до 25 м; 1 т конструкций
_______________
НР 77%=90%*0.85 от ФОТ; (790,37 руб.)
СП 68%=85%*0.8 от ФОТ; (697,99 руб.)</t>
  </si>
  <si>
    <t>595,37
______
162,95</t>
  </si>
  <si>
    <t>326,96
______
28,06</t>
  </si>
  <si>
    <t>ОЗП=11,6824
ЭМ=5,7404
ЗПМ=11,6807
МАТ=4,2928</t>
  </si>
  <si>
    <t>863,36
______
150,77</t>
  </si>
  <si>
    <t>15,79
______
1,56</t>
  </si>
  <si>
    <t>7,26
______
0,72</t>
  </si>
  <si>
    <t>ТСЦ-101-0967
Пр. Минстроя Новосиб.обл. от 07.12.2010 №141</t>
  </si>
  <si>
    <t>Круглый и квадратный горячекатаный прокат размером 52-70 из углеродистой стали марки Ст3пс; т</t>
  </si>
  <si>
    <t xml:space="preserve">
МАТ=5,6653</t>
  </si>
  <si>
    <t>ТЕР09-04-006-01
Пр. Минстроя Новосиб.обл. от 07.12.2010 №141</t>
  </si>
  <si>
    <t>Монтаж фахверка; 1 т конструкций
_______________
НР 77%=90%*0.85 от ФОТ; (6604,43 руб.)
СП 68%=85%*0.8 от ФОТ; (5832,48 руб.)</t>
  </si>
  <si>
    <t>1196,84
______
336,68</t>
  </si>
  <si>
    <t>593,05
______
49,35</t>
  </si>
  <si>
    <t>ОЗП=11,6818
ЭМ=5,6701
ЗПМ=11,6825
МАТ=3,3142</t>
  </si>
  <si>
    <t>6395,76
______
1096,56</t>
  </si>
  <si>
    <t>28,34
______
2,91</t>
  </si>
  <si>
    <t>53,9
______
5,53</t>
  </si>
  <si>
    <t>ТСЦ-101-1090
Пр. Минстроя Новосиб.обл. от 07.12.2010 №141</t>
  </si>
  <si>
    <t>Прокат угловой горячекатаный из стали С255; т</t>
  </si>
  <si>
    <t xml:space="preserve">
МАТ=4,894</t>
  </si>
  <si>
    <t>ТСЦ-101-1131
Пр. Минстроя Новосиб.обл. от 07.12.2010 №141</t>
  </si>
  <si>
    <t>Прокат тонколистовой горячекатаный в листах 5 мм, сталь марки С255; т</t>
  </si>
  <si>
    <t xml:space="preserve">
МАТ=4,1721</t>
  </si>
  <si>
    <t>ТСЦ-101-1121
Пр. Минстроя Новосиб.обл. от 07.12.2010 №141</t>
  </si>
  <si>
    <t>Прокат толстолистовой горячекатаный в листах с обрезными кромками толщиной 10-20 мм, шириной от 1400 до 1500 мм, сталь С255; т</t>
  </si>
  <si>
    <t xml:space="preserve">
МАТ=4,007</t>
  </si>
  <si>
    <t>Установка закладных деталей МН-2 весом до 20 кг; 1 т
_______________
НР 89%=105%*0.85 от ФОТ; (671,25 руб.)
СП 52%=65%*0.8 от ФОТ; (392,19 руб.)</t>
  </si>
  <si>
    <t>27,48
______
2,81</t>
  </si>
  <si>
    <t>6,01
______
0,01</t>
  </si>
  <si>
    <t>ТЕР06-01-015-01
Пр. Минстроя Новосиб.обл. от 07.12.2010 №141</t>
  </si>
  <si>
    <t>Установка анкерных болтов в готовые гнезда с заделкой длиной до 1 м; 1 т
_______________
НР 89%=105%*0.85 от ФОТ; (1029,04 руб.)
СП 52%=65%*0.8 от ФОТ; (601,23 руб.)</t>
  </si>
  <si>
    <t>11476,53
______
3295</t>
  </si>
  <si>
    <t>77,72
______
4,22</t>
  </si>
  <si>
    <t>ОЗП=11,6817
ЭМ=6,4089
ЗПМ=11,6801
МАТ=8,146</t>
  </si>
  <si>
    <t>14,94
______
1,48</t>
  </si>
  <si>
    <t>315,01
______
0,25</t>
  </si>
  <si>
    <t>9,45
______
0,01</t>
  </si>
  <si>
    <t xml:space="preserve">                                   Стены гаража</t>
  </si>
  <si>
    <t>Обшивка каркасных стен плитами  ЦСП б=10мм; 100 м2 обшивки стен (за вычетом проемов)
_______________
НР 100%=118%*0.85 от ФОТ; (12028,93 руб.)
СП 50%=63%*0.8 от ФОТ; (6014,47 руб.)</t>
  </si>
  <si>
    <t>Высококачественная штукатурка фасадов декоративным раствором по камню стен с прорезными рустами:стен гаража по плитам ЦСП; 100 м2 оштукатуриваемой поверхности
_______________
11 220,63 = 5 946,83 - 1 x 660,83 - 2,2 x 576,29 + 472 x 11,27 + 32,72 x 24,46 + 30 x 36,09
_______________
НР 89%=105%*0.85 от ФОТ; (27076,76 руб.)
СП 44%=55%*0.8 от ФОТ; (13386,27 руб.)</t>
  </si>
  <si>
    <t>480,96
______
337,53</t>
  </si>
  <si>
    <t>196,74
______
1,84</t>
  </si>
  <si>
    <t xml:space="preserve">                                   Цоколь</t>
  </si>
  <si>
    <t>ТЕР08-02-001-01
Пр. Минстроя Новосиб.обл. от 07.12.2010 №141</t>
  </si>
  <si>
    <t>Кладка стен кирпичных наружных простых при высоте этажа до 4 м; 1 м3 кладки
_______________
НР 104%=122%*0.85 от ФОТ; (1710,98 руб.)
СП 64%=80%*0.8 от ФОТ; (1052,91 руб.)</t>
  </si>
  <si>
    <t>796,05
______
52,97</t>
  </si>
  <si>
    <t>ОЗП=11,6828
ЭМ=6,8417
ЗПМ=11,683
МАТ=6,1315</t>
  </si>
  <si>
    <t>624,82
______
185,95</t>
  </si>
  <si>
    <t>5,4
______
0,4</t>
  </si>
  <si>
    <t>12,73
______
0,94</t>
  </si>
  <si>
    <t>ТЕР15-02-001-01
Пр. Минстроя Новосиб.обл. от 07.12.2010 №141</t>
  </si>
  <si>
    <t>Улучшенная штукатурка фасадов цементно-известковым раствором по камню стен; 100 м2 оштукатуриваемой поверхности
_______________
НР 89%=105%*0.85 от ФОТ; (1849,76 руб.)
СП 44%=55%*0.8 от ФОТ; (914,49 руб.)</t>
  </si>
  <si>
    <t>1966,05
______
805,2</t>
  </si>
  <si>
    <t>71,12
______
43,62</t>
  </si>
  <si>
    <t>ОЗП=11,6822
ЭМ=9,0758
ЗПМ=11,6795
МАТ=6,0255</t>
  </si>
  <si>
    <t>135,29
______
106,78</t>
  </si>
  <si>
    <t>70,88
______
2,78</t>
  </si>
  <si>
    <t>14,86
______
0,58</t>
  </si>
  <si>
    <t>Облицовка стен плитами  'Фасад' серия PROFESSIONAL KAMROCK" толщиной до 40 мм  при числе плит в 1 м2 до 3; 100 м2 поверхности облицовки
_______________
41 471,30 = 45 531,44 + 98 x (303,29 - 344,72)
_______________
НР 89%=105%*0.85 от ФОТ; (8455,35 руб.)
СП 44%=55%*0.8 от ФОТ; (4180,17 руб.)</t>
  </si>
  <si>
    <t>586,77
______
170,96</t>
  </si>
  <si>
    <t>64,4
______
1,12</t>
  </si>
  <si>
    <t xml:space="preserve">                                   Конструкции  кровли гаража</t>
  </si>
  <si>
    <t>Установка элементов каркаса из брусьев; 1 м3 древесины в конструкции
_______________
НР 100%=118%*0.85 от ФОТ; (6817,55 руб.)
СП 50%=63%*0.8 от ФОТ; (3408,78 руб.)</t>
  </si>
  <si>
    <t>Устройство пароизоляции прокладочной "Изоспан Д" в один слой; 100 м2 изолируемой поверхности
_______________
НР 102%=120%*0.85 от ФОТ; (507 руб.)
СП 52%=65%*0.8 от ФОТ; (258,47 руб.)</t>
  </si>
  <si>
    <t>114,16
______
13,12</t>
  </si>
  <si>
    <t>4,01
______
0,07</t>
  </si>
  <si>
    <t>Устройство кровли из металлочерепицы по готовым прогонам средней сложности; 100 м2 кровли
_______________
11 411,28 = 13 515,60 + 128 x (77,50 - 93,94)
_______________
НР 102%=120%*0.85 от ФОТ; (2647,08 руб.)
СП 52%=65%*0.8 от ФОТ; (1349,49 руб.)</t>
  </si>
  <si>
    <t>464,84
______
79,75</t>
  </si>
  <si>
    <t>21,11
______
0,4</t>
  </si>
  <si>
    <t>Устройство мелких покрытий (брандмауэры, парапеты, свесы и т.п.) из листовой оцинкованной стали; 100 м2 покрытия
_______________
НР 102%=120%*0.85 от ФОТ; (868,44 руб.)
СП 52%=65%*0.8 от ФОТ; (442,73 руб.)</t>
  </si>
  <si>
    <t>12,07
______
2,52</t>
  </si>
  <si>
    <t>7,22
______
0,01</t>
  </si>
  <si>
    <t>Установка водосточных труб  и воронок; 100 м желобов
_______________
389,98 = 9 746,70 - 0,169 x 11 985,27 - 0,452 x 16 219,49
_______________
НР 102%=120%*0.85 от ФОТ; (247,07 руб.)
СП 52%=65%*0.8 от ФОТ; (125,96 руб.)</t>
  </si>
  <si>
    <t>12,05
______
2,05</t>
  </si>
  <si>
    <t>2,04
______
0,01</t>
  </si>
  <si>
    <t xml:space="preserve">                                   Двери, ворота, окна</t>
  </si>
  <si>
    <t>Установка дверей с тепловой изоляцией в кирпичных стенах; 100 м2 проемов по наружному обводу коробок
_______________
НР 85%=100%*0.85 от ФОТ; (515,54 руб.)
СП 56%=70%*0.8 от ФОТ; (339,65 руб.)</t>
  </si>
  <si>
    <t>Дверной блок стальной с полотном и фурнитурой ДСН ППН 21-9; шт</t>
  </si>
  <si>
    <t>Установка в жилых и общественных зданиях оконных блоков из ПВХ профилей поворотных (откидных, поворотно-откидных) с площадью проема до 2 м2 одностворчатых; 100 м2 проемов
_______________
НР 100%=118%*0.85 от ФОТ; (189,71 руб.)
СП 50%=63%*0.8 от ФОТ; (94,86 руб.)</t>
  </si>
  <si>
    <t>29,32
______
2,15</t>
  </si>
  <si>
    <t>1,56
______
0,01</t>
  </si>
  <si>
    <t>ТЕР10-01-046-02
Пр. Минстроя Новосиб.обл. от 07.12.2010 №141</t>
  </si>
  <si>
    <t>Установка ворот гаражных, утепленными полотнами и калитками; 100 м2 полотен и проемов
_______________
НР 100%=118%*0.85 от ФОТ; (1273,34 руб.)
СП 50%=63%*0.8 от ФОТ; (636,67 руб.)</t>
  </si>
  <si>
    <t>53344,89
______
908,31</t>
  </si>
  <si>
    <t>ОЗП=11,6823
ЭМ=6,503
МАТ=7,8669</t>
  </si>
  <si>
    <t xml:space="preserve">  Итого по разделу 10 Возведение гаража</t>
  </si>
  <si>
    <t>916,56
______
19,65</t>
  </si>
  <si>
    <t xml:space="preserve">                           Раздел 11. Благоустройство</t>
  </si>
  <si>
    <t xml:space="preserve">                                   Отмостка</t>
  </si>
  <si>
    <t>Устройство пароизоляции прокладочной в один слой; 100 м2 изолируемой поверхности
_______________
НР 102%=120%*0.85 от ФОТ; (595,09 руб.)
СП 52%=65%*0.8 от ФОТ; (303,38 руб.)</t>
  </si>
  <si>
    <t>134,00
______
15,40</t>
  </si>
  <si>
    <t>4,71
______
0,08</t>
  </si>
  <si>
    <t>Устройство подстилающих слоев песчаных; 1 м3 подстилающего слоя
_______________
НР 105%=123%*0.85 от ФОТ; (1421,06 руб.)
СП 60%=75%*0.8 от ФОТ; (812,03 руб.)</t>
  </si>
  <si>
    <t>499,13
______
132,42</t>
  </si>
  <si>
    <t>10,25
______
0,9</t>
  </si>
  <si>
    <t>ТЕР11-01-002-04
Пр. Минстроя Новосиб.обл. от 07.12.2010 №141</t>
  </si>
  <si>
    <t>Устройство подстилающих слоев щебеночных; 1 м3 подстилающего слоя
_______________
НР 105%=123%*0.85 от ФОТ; (5078,79 руб.)
СП 60%=75%*0.8 от ФОТ; (2902,16 руб.)</t>
  </si>
  <si>
    <t>295,23
______
39,02</t>
  </si>
  <si>
    <t>ОЗП=11,6804
ЭМ=5,588
ЗПМ=11,6777
МАТ=5,5568</t>
  </si>
  <si>
    <t>2721,63
______
728,45</t>
  </si>
  <si>
    <t>3,73
______
0,55</t>
  </si>
  <si>
    <t>33,62
______
4,96</t>
  </si>
  <si>
    <t>Устройство подстилающих слоев бетонных; 1 м3 подстилающего слоя
_______________
НР 105%=123%*0.85 от ФОТ; (1068,38 руб.)
СП 60%=75%*0.8 от ФОТ; (610,5 руб.)</t>
  </si>
  <si>
    <t>ТЕР06-01-015-10
Пр. Минстроя Новосиб.обл. от 07.12.2010 №141</t>
  </si>
  <si>
    <t>Армирование подстилающих слоев и набетонок; 1 т
_______________
НР 89%=105%*0.85 от ФОТ; (286,61 руб.)
СП 52%=65%*0.8 от ФОТ; (167,46 руб.)</t>
  </si>
  <si>
    <t>6430,09
______
132,21</t>
  </si>
  <si>
    <t>47,68
______
2,7</t>
  </si>
  <si>
    <t>ОЗП=11,682
ЭМ=6,4033
ЗПМ=11,6852
МАТ=4,333</t>
  </si>
  <si>
    <t>62,38
______
6,45</t>
  </si>
  <si>
    <t>12,64
______
0,16</t>
  </si>
  <si>
    <t>2,58
______
0,03</t>
  </si>
  <si>
    <t>ТЕР27-02-010-02
Пр. Минстроя Новосиб.обл. от 07.12.2010 №141</t>
  </si>
  <si>
    <t>Установка бортовых камней бетонных при других видах покрытий; 100 м бортового камня
_______________
НР 121%=142%*0.85 от ФОТ; (4684,89 руб.)
СП 76%=95%*0.8 от ФОТ; (2942,58 руб.)</t>
  </si>
  <si>
    <t>5307,77
______
759,28</t>
  </si>
  <si>
    <t>93,09
______
11,48</t>
  </si>
  <si>
    <t>ОЗП=11,6823
ЭМ=6,2244
ЗПМ=11,6786
МАТ=5,3888</t>
  </si>
  <si>
    <t>249,15
______
57,65</t>
  </si>
  <si>
    <t>76,08
______
0,68</t>
  </si>
  <si>
    <t>32,71
______
0,29</t>
  </si>
  <si>
    <t>ТСЦ-403-8023
Пр. Минстроя Новосиб.обл. от 07.12.2010 №141</t>
  </si>
  <si>
    <t>Камни бортовые БР 100.20.8 / бетон В22,5 (М300), объем 0,016 м3/ (ГОСТ 6665-91); шт.</t>
  </si>
  <si>
    <t xml:space="preserve">
МАТ=6,114</t>
  </si>
  <si>
    <t xml:space="preserve">                                   Ограждения</t>
  </si>
  <si>
    <t>ТЕР10-01-065-01
Пр. Минстроя Новосиб.обл. от 07.12.2010 №141</t>
  </si>
  <si>
    <t>Ограждение деревянных эстакад; 100 м ограждения
_______________
НР 100%=118%*0.85 от ФОТ; (7150,05 руб.)
СП 50%=63%*0.8 от ФОТ; (3575,03 руб.)</t>
  </si>
  <si>
    <t>4419,78
______
1996,84</t>
  </si>
  <si>
    <t>74,77
______
4,05</t>
  </si>
  <si>
    <t>ОЗП=11,6817
ЭМ=6,394
ЗПМ=11,684
МАТ=4,4432</t>
  </si>
  <si>
    <t>146,24
______
14,48</t>
  </si>
  <si>
    <t>184,21
______
0,24</t>
  </si>
  <si>
    <t>56,35
______
0,07</t>
  </si>
  <si>
    <t xml:space="preserve">  Итого по разделу 11 Благоустройство</t>
  </si>
  <si>
    <t>149,02
______
6,33</t>
  </si>
  <si>
    <t xml:space="preserve">                           Раздел 12. Прочие</t>
  </si>
  <si>
    <t xml:space="preserve">  Итого по разделу 12 Прочие</t>
  </si>
  <si>
    <t>Итого прямые затраты по смете в текущих ценах</t>
  </si>
  <si>
    <t>216856,71
______
29397,11</t>
  </si>
  <si>
    <t>6012,66
______
159,56</t>
  </si>
  <si>
    <t>Накладные расходы</t>
  </si>
  <si>
    <t>Сметная прибыль</t>
  </si>
  <si>
    <t>Итоги по смете:</t>
  </si>
  <si>
    <t xml:space="preserve">  Итого Строительные работы</t>
  </si>
  <si>
    <t>5727,65
______
156,27</t>
  </si>
  <si>
    <t xml:space="preserve">  Итого Монтажные работы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</si>
  <si>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</si>
  <si>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</si>
  <si>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</si>
  <si>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</si>
  <si>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</si>
  <si>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</si>
  <si>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</si>
  <si>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Непредвиденные затраты 1%</t>
  </si>
  <si>
    <t xml:space="preserve">  Итого с непредвиденными</t>
  </si>
  <si>
    <t xml:space="preserve">  НДС 18%</t>
  </si>
  <si>
    <t xml:space="preserve">  ВСЕГО по смете</t>
  </si>
  <si>
    <t>Составлен в ценах 2кв. 2014г</t>
  </si>
  <si>
    <t>Приложение №1 к договору № ______ от _________________ 2013г</t>
  </si>
  <si>
    <t xml:space="preserve">Директор </t>
  </si>
  <si>
    <t>Директор</t>
  </si>
  <si>
    <t>Расчет стоимости строительства индивидуального жилого дома</t>
  </si>
  <si>
    <t xml:space="preserve">  объект: "Комплекс малоэтажных жилых домоб (коттеджный поселок) по адресу: поселок Ложок Барышебского сельсобета Нобосибирского района Нобосибирской области"</t>
  </si>
  <si>
    <t>Наименование статьи</t>
  </si>
  <si>
    <t>Ед.изм.</t>
  </si>
  <si>
    <t>Материал</t>
  </si>
  <si>
    <t>Работа</t>
  </si>
  <si>
    <t>Всего стоимость: материалы и работы с НДС, руб</t>
  </si>
  <si>
    <t>Примечания</t>
  </si>
  <si>
    <t>Стоимость за ед.изм. с НДС, руб.</t>
  </si>
  <si>
    <t>Всего стоимость с НДС, руб.</t>
  </si>
  <si>
    <t>Перевозка грузов автомобилями-самосвалами грузоподъемностью 10 т, работающих вне карьера, на расстояние: до 5 км I класс груза; 1 т груза
_______________
(15Поясные коэффициенты к сметным ценам на перевозку грузов автомобильным транспортом: Республика Башкортостан, Алтайский край, Вологодская, Кемеровская, Кировская, Курганская, Омская, Оренбургская, Новосибирская, Свердловская, Челябинская и Пермская области (за исключением Коми-Пермяцкого автономного округа). ПЗ=1,1 (ОЗП=1,1; ЭМ=1,1; ЗПМ=1,1; МАТ=1,1);
 ПЗ=1,18 (ОЗП=1,18; ЭМ=1,18 к расх.; ЗПМ=1,18; МАТ=1,18 к расх.; ТЗ=1,18; ТЗМ=1,18))
_______________
НР 0%=0%*0.85 * 0 от ФОТ руб.)
СП 0%=0%*0.8 * 0 от ФОТ</t>
  </si>
  <si>
    <t>Погрузочные работы при автомобильных перевозках: грунта растительного слоя (земля, перегной); 1 т груза
_______________
(ПЗ=1,18 (ОЗП=1,18; ЭМ=1,18 к расх.; ЗПМ=1,18; МАТ=1,18 к расх.; ТЗ=1,18; ТЗМ=1,18))
_______________
НР 0%=0%*0.85 * 0 от ФОТ руб.)
СП 0%=0%*0.8 * 0 от ФОТ</t>
  </si>
  <si>
    <t>Устройство подстилающих слоев песчаных; 1 м3 подстилающего слоя
_______________
(ПЗ=1,18 (ОЗП=1,18; ЭМ=1,18 к расх.; ЗПМ=1,18; МАТ=1,18 к расх.; ТЗ=1,18; ТЗМ=1,18))
_______________
НР 0%=123%*0.85 * 0 от ФОТ руб.)
СП 0%=75%*0.8 * 0 от ФОТ</t>
  </si>
  <si>
    <t>962,33
______
233,06</t>
  </si>
  <si>
    <t>Надбавки к ценам заготовок за сборку и сварку каркасов и сеток пространственных, диаметром 10 мм; т
_______________
(ПЗ=1,18 (ОЗП=1,18; ЭМ=1,18 к расх.; ЗПМ=1,18; МАТ=1,18 к расх.; ТЗ=1,18; ТЗМ=1,18))</t>
  </si>
  <si>
    <t>Установка закладных деталей весом до 20 кг; 1 т
_______________
(ПЗ=1,18 (ОЗП=1,18; ЭМ=1,18 к расх.; ЗПМ=1,18; МАТ=1,18 к расх.; ТЗ=1,18; ТЗМ=1,18))
_______________
НР 0%=105%*0.85 * 0 от ФОТ руб.)
СП 0%=65%*0.8 * 0 от ФОТ</t>
  </si>
  <si>
    <t>18,46
______
1,89</t>
  </si>
  <si>
    <t xml:space="preserve">                                   Теплоизоляция</t>
  </si>
  <si>
    <t>Изоляция изделиями из пеноплексом 70мм на битуме холодных поверхностей стен и колонн прямоугольных; 1 м3 изоляции
_______________
(ПЗ=1,18 (ОЗП=1,18; ЭМ=1,18 к расх.; ЗПМ=1,18; МАТ=1,18 к расх.; ТЗ=1,18; ТЗМ=1,18))
_______________
1 336,47 = 1 443,30 - 0,07 x 1 526,18
_______________
НР 0%=100%*0.85 * 0 от ФОТ руб.)
СП 0%=70%*0.8 * 0 от ФОТ</t>
  </si>
  <si>
    <t>2743,81
______
1558,79</t>
  </si>
  <si>
    <t>126,11
______
77,94</t>
  </si>
  <si>
    <t>4,85
______
0,14</t>
  </si>
  <si>
    <t>Армирование кладки стен и других конструкций; 1 т металлических изделий
_______________
(ПЗ=1,18 (ОЗП=1,18; ЭМ=1,18 к расх.; ЗПМ=1,18; МАТ=1,18 к расх.; ТЗ=1,18; ТЗМ=1,18))
_______________
НР 0%=122%*0.85 * 0 от ФОТ руб.)
СП 0%=80%*0.8 * 0 от ФОТ</t>
  </si>
  <si>
    <t>1609,50
______
479,03</t>
  </si>
  <si>
    <t>Кладка стен, перегородок и стенок встроенных шкафов из блоков " Бетолекс" б=240мм; 1 м3 кладки
_______________
(ПЗ=1,18 (ОЗП=1,18; ЭМ=1,18 к расх.; ЗПМ=1,18; МАТ=1,18 к расх.; ТЗ=1,18; ТЗМ=1,18))
_______________
НР 0%=122%*0.85 * 0 от ФОТ руб.)
СП 0%=80%*0.8 * 0 от ФОТ</t>
  </si>
  <si>
    <t>1120,52
______
333,49</t>
  </si>
  <si>
    <t>748,17
______
554,10</t>
  </si>
  <si>
    <t>Плиты из минеральной ваты на синтетическом связующем М-125 (ГОСТ 9573-82); м3
_______________
(ПЗ=1,18 (ОЗП=1,18; ЭМ=1,18 к расх.; ЗПМ=1,18; МАТ=1,18 к расх.; ТЗ=1,18; ТЗМ=1,18))</t>
  </si>
  <si>
    <t>87,33
______
5,49</t>
  </si>
  <si>
    <t>212,93
______
63,37</t>
  </si>
  <si>
    <t>Перемычки 2ПБ13-1п; шт
_______________
(ПЗ=1,18 (ОЗП=1,18; ЭМ=1,18 к расх.; ЗПМ=1,18; МАТ=1,18 к расх.; ТЗ=1,18; ТЗМ=1,18))</t>
  </si>
  <si>
    <t>Установка закладных деталей весом более 20 кг:перемычек из уголка 110х110х7мм; 1 т
_______________
(ПЗ=1,18 (ОЗП=1,18; ЭМ=1,18 к расх.; ЗПМ=1,18; МАТ=1,18 к расх.; ТЗ=1,18; ТЗМ=1,18))
_______________
НР 0%=105%*0.85 * 0 от ФОТ руб.)
СП 0%=65%*0.8 * 0 от ФОТ</t>
  </si>
  <si>
    <t>56,66
______
5,79</t>
  </si>
  <si>
    <t>Установка перемычек из бруска деревянного 125х125мм; 1 м3 древесины в конструкции
_______________
(ПЗ=1,18 (ОЗП=1,18; ЭМ=1,18 к расх.; ЗПМ=1,18; МАТ=1,18 к расх.; ТЗ=1,18; ТЗМ=1,18))
_______________
НР 0%=118%*0.85 * 0 от ФОТ руб.)
СП 0%=63%*0.8 * 0 от ФОТ</t>
  </si>
  <si>
    <t>79,52
______
7,61</t>
  </si>
  <si>
    <t>Установка закладных деталей весом более 20 кг:консольный уголок Ку-1; 1 т
_______________
(ПЗ=1,18 (ОЗП=1,18; ЭМ=1,18 к расх.; ЗПМ=1,18; МАТ=1,18 к расх.; ТЗ=1,18; ТЗМ=1,18))
_______________
НР 0%=105%*0.85 * 0 от ФОТ руб.)
СП 0%=65%*0.8 * 0 от ФОТ</t>
  </si>
  <si>
    <t>32,13
______
3,28</t>
  </si>
  <si>
    <t>387,03
______
44,48</t>
  </si>
  <si>
    <t>Изоляция изделиями из пеноплексом 200мм на битуме холодных поверхностей покрытий и перекрытий сверху; 1 м3 изоляции
_______________
(ПЗ=1,18 (ОЗП=1,18; ЭМ=1,18 к расх.; ЗПМ=1,18; МАТ=1,18 к расх.; ТЗ=1,18; ТЗМ=1,18))
_______________
1 117,58 = 1 193,89 - 0,05 x 1 526,18
_______________
НР 0%=100%*0.85 * 0 от ФОТ руб.)
СП 0%=70%*0.8 * 0 от ФОТ</t>
  </si>
  <si>
    <t>856,05
______
55,85</t>
  </si>
  <si>
    <t>Установка элементов каркаса из брусьев; 1 м3 древесины в конструкции
_______________
(ПЗ=1,18 (ОЗП=1,18; ЭМ=1,18 к расх.; ЗПМ=1,18; МАТ=1,18 к расх.; ТЗ=1,18; ТЗМ=1,18))
_______________
НР 0%=118%*0.85 * 0 от ФОТ руб.)
СП 0%=63%*0.8 * 0 от ФОТ</t>
  </si>
  <si>
    <t>Установка стропил; 1 м3 древесины в конструкции
_______________
(ПЗ=1,18 (ОЗП=1,18; ЭМ=1,18 к расх.; ЗПМ=1,18; МАТ=1,18 к расх.; ТЗ=1,18; ТЗМ=1,18))
_______________
НР 0%=118%*0.85 * 0 от ФОТ руб.)
СП 0%=63%*0.8 * 0 от ФОТ</t>
  </si>
  <si>
    <t>55,21
______
11,54</t>
  </si>
  <si>
    <t>Устройство колпаков над шахтами в два канала; 1 колпак
_______________
(ПЗ=1,18 (ОЗП=1,18; ЭМ=1,18 к расх.; ЗПМ=1,18; МАТ=1,18 к расх.; ТЗ=1,18; ТЗМ=1,18))
_______________
НР 0%=120%*0.85 * 0 от ФОТ руб.)
СП 0%=65%*0.8 * 0 от ФОТ</t>
  </si>
  <si>
    <t>Устройство слуховых окон; 1 слуховое окно
_______________
(ПЗ=1,18 (ОЗП=1,18; ЭМ=1,18 к расх.; ЗПМ=1,18; МАТ=1,18 к расх.; ТЗ=1,18; ТЗМ=1,18))
_______________
НР 0%=118%*0.85 * 0 от ФОТ руб.)
СП 0%=63%*0.8 * 0 от ФОТ</t>
  </si>
  <si>
    <t>46,80
______
7,97</t>
  </si>
  <si>
    <t>Желоб водосточный D185х3000 МП ПРОЕКТ; шт
_______________
(ПЗ=1,18 (ОЗП=1,18; ЭМ=1,18 к расх.; ЗПМ=1,18; МАТ=1,18 к расх.; ТЗ=1,18; ТЗМ=1,18))</t>
  </si>
  <si>
    <t>Заглушка желоба 120х86 МП МОДЕРН; шт
_______________
(ПЗ=1,18 (ОЗП=1,18; ЭМ=1,18 к расх.; ЗПМ=1,18; МАТ=1,18 к расх.; ТЗ=1,18; ТЗМ=1,18))</t>
  </si>
  <si>
    <t>Держатель желоба D185х350 МП ПРОЕКТ; шт
_______________
(ПЗ=1,18 (ОЗП=1,18; ЭМ=1,18 к расх.; ЗПМ=1,18; МАТ=1,18 к расх.; ТЗ=1,18; ТЗМ=1,18))</t>
  </si>
  <si>
    <t>Труба водосточная D150х3000 МП ПРОЕКТ; шт
_______________
(ПЗ=1,18 (ОЗП=1,18; ЭМ=1,18 к расх.; ЗПМ=1,18; МАТ=1,18 к расх.; ТЗ=1,18; ТЗМ=1,18))</t>
  </si>
  <si>
    <t>Держатель трубы D150 (саморез) МП ПРОЕКТ; шт
_______________
(ПЗ=1,18 (ОЗП=1,18; ЭМ=1,18 к расх.; ЗПМ=1,18; МАТ=1,18 к расх.; ТЗ=1,18; ТЗМ=1,18))</t>
  </si>
  <si>
    <t>Колено трубы D150 МП ПРОЕКТ; шт
_______________
(ПЗ=1,18 (ОЗП=1,18; ЭМ=1,18 к расх.; ЗПМ=1,18; МАТ=1,18 к расх.; ТЗ=1,18; ТЗМ=1,18))</t>
  </si>
  <si>
    <t>Отмёт трубы D150 МП ПРОЕКТ; шт
_______________
(ПЗ=1,18 (ОЗП=1,18; ЭМ=1,18 к расх.; ЗПМ=1,18; МАТ=1,18 к расх.; ТЗ=1,18; ТЗМ=1,18))</t>
  </si>
  <si>
    <t>Воронка выпускная D185/150 МП ПРОЕКТ; шт
_______________
(ПЗ=1,18 (ОЗП=1,18; ЭМ=1,18 к расх.; ЗПМ=1,18; МАТ=1,18 к расх.; ТЗ=1,18; ТЗМ=1,18))</t>
  </si>
  <si>
    <t>МСН КПЛН 2-2-2 М2 2100-1050 Лберной блок стальной, наружный, лебого исполнения, с порогом, с открыбанием наружу, с остекленной фрамугой; шт
_______________
(ПЗ=1,18 (ОЗП=1,18; ЭМ=1,18 к расх.; ЗПМ=1,18; МАТ=1,18 к расх.; ТЗ=1,18; ТЗМ=1,18))</t>
  </si>
  <si>
    <t>ДСН КППН 2-2-2 М2 2100-920 Дберной блок стальной, наружный, правого исполнения, с порогом, с открыбанием наружу, с остекленной фрамугой; шт
_______________
(ПЗ=1,18 (ОЗП=1,18; ЭМ=1,18 к расх.; ЗПМ=1,18; МАТ=1,18 к расх.; ТЗ=1,18; ТЗМ=1,18))</t>
  </si>
  <si>
    <t>Установка подоконных досок из ПВХ в каменных стенах толщиной свыше 0,51 м; 100 п. м
_______________
(ПЗ=1,18 (ОЗП=1,18; ЭМ=1,18 к расх.; ЗПМ=1,18; МАТ=1,18 к расх.; ТЗ=1,18; ТЗМ=1,18))
_______________
14 132,82 = 7 799,22 + 105 x 60,32
_______________
НР 0%=118%*0.85 * 0 от ФОТ руб.)
СП 0%=63%*0.8 * 0 от ФОТ</t>
  </si>
  <si>
    <t>540,89
______
304,78</t>
  </si>
  <si>
    <t>938,29
______
504,01</t>
  </si>
  <si>
    <t>315,94
______
36,31</t>
  </si>
  <si>
    <t>Изоляция изделиями из пеноплексом 60мм на битуме холодных поверхностей покрытий и перекрытий сверху; 1 м3 изоляции
_______________
(ПЗ=1,18 (ОЗП=1,18; ЭМ=1,18 к расх.; ЗПМ=1,18; МАТ=1,18 к расх.; ТЗ=1,18; ТЗМ=1,18))
_______________
1 117,58 = 1 193,89 - 0,05 x 1 526,18
_______________
НР 0%=100%*0.85 * 0 от ФОТ руб.)
СП 0%=70%*0.8 * 0 от ФОТ</t>
  </si>
  <si>
    <t>71,17
______
40,10</t>
  </si>
  <si>
    <t>98,77
______
53,05</t>
  </si>
  <si>
    <t>41,57
______
4,78</t>
  </si>
  <si>
    <t>13,51
______
7,61</t>
  </si>
  <si>
    <t>9,38
______
5,04</t>
  </si>
  <si>
    <t>7,89
______
0,91</t>
  </si>
  <si>
    <t>Полы тех.подполья 138,9м2</t>
  </si>
  <si>
    <t>832,62
______
221,27</t>
  </si>
  <si>
    <t>2263,46
______
714,45</t>
  </si>
  <si>
    <t xml:space="preserve">                           Раздел 7. Отделка фасада</t>
  </si>
  <si>
    <t>2156,33
______
1513,24</t>
  </si>
  <si>
    <t>4101,48
______
1195,03</t>
  </si>
  <si>
    <t>435,50
______
122,07</t>
  </si>
  <si>
    <t>1953,29
______
532,36</t>
  </si>
  <si>
    <t>Установка закладных деталей МН-2 весом до 20 кг; 1 т
_______________
(ПЗ=1,18 (ОЗП=1,18; ЭМ=1,18 к расх.; ЗПМ=1,18; МАТ=1,18 к расх.; ТЗ=1,18; ТЗМ=1,18))
_______________
НР 0%=105%*0.85 * 0 от ФОТ руб.)
СП 0%=65%*0.8 * 0 от ФОТ</t>
  </si>
  <si>
    <t>34,73
______
3,55</t>
  </si>
  <si>
    <t>237,30
______
40,71</t>
  </si>
  <si>
    <t>4,90
______
1,02</t>
  </si>
  <si>
    <t>5,47
______
0,93</t>
  </si>
  <si>
    <t>235,21
______
62,40</t>
  </si>
  <si>
    <t>145,17
______
40,69</t>
  </si>
  <si>
    <t>527,85
______
143,86</t>
  </si>
  <si>
    <t>16,79
______
1,72</t>
  </si>
  <si>
    <t>117,85
______
20,22</t>
  </si>
  <si>
    <t>2,45
______
0,51</t>
  </si>
  <si>
    <t>4,37
______
0,74</t>
  </si>
  <si>
    <t>Устройство подстилающих слоев гравийных; 1 м3 подстилающего слоя
_______________
(ПЗ=1,18 (ОЗП=1,18; ЭМ=1,18 к расх.; ЗПМ=1,18; МАТ=1,18 к расх.; ТЗ=1,18; ТЗМ=1,18))
_______________
НР 0%=123%*0.85 * 0 от ФОТ руб.)
СП 0%=75%*0.8 * 0 от ФОТ</t>
  </si>
  <si>
    <t>2411,38
______
657,22</t>
  </si>
  <si>
    <t>Изоляция изделиями из пеноплексом 70мм на битуме холодных поверхностей покрытий и перекрытий сверху противомерзлотная отсечка; 1 м3 изоляции
_______________
(ПЗ=1,18 (ОЗП=1,18; ЭМ=1,18 к расх.; ЗПМ=1,18; МАТ=1,18 к расх.; ТЗ=1,18; ТЗМ=1,18))
_______________
1 117,58 = 1 193,89 - 0,05 x 1 526,18
_______________
НР 0%=100%*0.85 * 0 от ФОТ руб.)
СП 0%=70%*0.8 * 0 от ФОТ</t>
  </si>
  <si>
    <t>Изготовление металлоконструкций; 1 т конструкций
_______________
(ПЗ=1,18 (ОЗП=1,18; ЭМ=1,18 к расх.; ЗПМ=1,18; МАТ=1,18 к расх.; ТЗ=1,18; ТЗМ=1,18))
_______________
2 142,46 = 7 788,78 - 1,032 x 5 471,24
_______________
НР 0%=66%*0.85 * 0 от ФОТ руб.)
СП 0%=0%*0.8 * 0 от ФОТ</t>
  </si>
  <si>
    <t>8290,93
______
643,64</t>
  </si>
  <si>
    <t>Монтаж прогонов при шаге ферм до 12 м при высоте здания до 25 м; 1 т конструкций
_______________
(ПЗ=1,18 (ОЗП=1,18; ЭМ=1,18 к расх.; ЗПМ=1,18; МАТ=1,18 к расх.; ТЗ=1,18; ТЗМ=1,18))
_______________
НР 0%=90%*0.85 * 0 от ФОТ руб.)
СП 0%=85%*0.8 * 0 от ФОТ</t>
  </si>
  <si>
    <t>1018,77
______
177,91</t>
  </si>
  <si>
    <t>Круглый и квадратный горячекатаный прокат размером 52-70 из углеродистой стали марки Ст3пс; т
_______________
(ПЗ=1,18 (ОЗП=1,18; ЭМ=1,18 к расх.; ЗПМ=1,18; МАТ=1,18 к расх.; ТЗ=1,18; ТЗМ=1,18))</t>
  </si>
  <si>
    <t>Монтаж фахверка; 1 т конструкций
_______________
(ПЗ=1,18 (ОЗП=1,18; ЭМ=1,18 к расх.; ЗПМ=1,18; МАТ=1,18 к расх.; ТЗ=1,18; ТЗМ=1,18))
_______________
НР 0%=90%*0.85 * 0 от ФОТ руб.)
СП 0%=85%*0.8 * 0 от ФОТ</t>
  </si>
  <si>
    <t>7547,00
______
1293,95</t>
  </si>
  <si>
    <t>Прокат угловой горячекатаный из стали С255; т
_______________
(ПЗ=1,18 (ОЗП=1,18; ЭМ=1,18 к расх.; ЗПМ=1,18; МАТ=1,18 к расх.; ТЗ=1,18; ТЗМ=1,18))</t>
  </si>
  <si>
    <t>Прокат тонколистовой горячекатаный в листах 5 мм, сталь марки С255; т
_______________
(ПЗ=1,18 (ОЗП=1,18; ЭМ=1,18 к расх.; ЗПМ=1,18; МАТ=1,18 к расх.; ТЗ=1,18; ТЗМ=1,18))</t>
  </si>
  <si>
    <t>Прокат толстолистовой горячекатаный в листах с обрезными кромками толщиной 10-20 мм, шириной от 1400 до 1500 мм, сталь С255; т
_______________
(ПЗ=1,18 (ОЗП=1,18; ЭМ=1,18 к расх.; ЗПМ=1,18; МАТ=1,18 к расх.; ТЗ=1,18; ТЗМ=1,18))</t>
  </si>
  <si>
    <t>32,42
______
3,31</t>
  </si>
  <si>
    <t>Установка анкерных болтов в готовые гнезда с заделкой длиной до 1 м; 1 т
_______________
(ПЗ=1,18 (ОЗП=1,18; ЭМ=1,18 к расх.; ЗПМ=1,18; МАТ=1,18 к расх.; ТЗ=1,18; ТЗМ=1,18))
_______________
НР 0%=105%*0.85 * 0 от ФОТ руб.)
СП 0%=65%*0.8 * 0 от ФОТ</t>
  </si>
  <si>
    <t>17,63
______
1,74</t>
  </si>
  <si>
    <t>Кладка стен кирпичных наружных простых при высоте этажа до 4 м; 1 м3 кладки
_______________
(ПЗ=1,18 (ОЗП=1,18; ЭМ=1,18 к расх.; ЗПМ=1,18; МАТ=1,18 к расх.; ТЗ=1,18; ТЗМ=1,18))
_______________
НР 0%=122%*0.85 * 0 от ФОТ руб.)
СП 0%=80%*0.8 * 0 от ФОТ</t>
  </si>
  <si>
    <t>134,71
______
15,48</t>
  </si>
  <si>
    <t>548,52
______
94,11</t>
  </si>
  <si>
    <t>14,25
______
2,98</t>
  </si>
  <si>
    <t>Дверной блок стальной с полотном и фурнитурой ДСН ППН 21-9; шт
_______________
(ПЗ=1,18 (ОЗП=1,18; ЭМ=1,18 к расх.; ЗПМ=1,18; МАТ=1,18 к расх.; ТЗ=1,18; ТЗМ=1,18))</t>
  </si>
  <si>
    <t>34,60
______
2,53</t>
  </si>
  <si>
    <t>Армирование подстилающих слоев и набетонок; 1 т
_______________
(ПЗ=1,18 (ОЗП=1,18; ЭМ=1,18 к расх.; ЗПМ=1,18; МАТ=1,18 к расх.; ТЗ=1,18; ТЗМ=1,18))
_______________
НР 0%=105%*0.85 * 0 от ФОТ руб.)
СП 0%=65%*0.8 * 0 от ФОТ</t>
  </si>
  <si>
    <t>С учётом Договорной понижающий коэффициент</t>
  </si>
  <si>
    <t>Временные здания и сооружения</t>
  </si>
  <si>
    <t>%</t>
  </si>
  <si>
    <t>Производство работ в зимнее время</t>
  </si>
  <si>
    <t>Прибыль</t>
  </si>
  <si>
    <t>Непредвиденные</t>
  </si>
  <si>
    <t>Итого</t>
  </si>
  <si>
    <t>в т.ч. НДС18%</t>
  </si>
  <si>
    <t>11982,76
______
2323,24</t>
  </si>
  <si>
    <t>1662,89
______
416,00</t>
  </si>
  <si>
    <t>634,65
______
118,46</t>
  </si>
  <si>
    <t>477,79
______
102,56</t>
  </si>
  <si>
    <t>838,74
______
225,06</t>
  </si>
  <si>
    <t>1641,59
______
435,50</t>
  </si>
  <si>
    <t>1005,52
______
292,27</t>
  </si>
  <si>
    <t>19628,97
______
4094,40</t>
  </si>
  <si>
    <t>7852,06
______
2112,92</t>
  </si>
  <si>
    <t>Плиты перекрытия многопустотные ПК 45.15-8АтVТ-а /бетон В15 (М200), объем 0,87 м3, расход ар-ры 33,32 кг/ (серия 1.141-1 вып.63); шт.
_______________
(ПЗ=1,18 (ОЗП=1,18; ЭМ=1,18 к расх.; ЗПМ=1,18; МАТ=1,18 к расх.; ТЗ=1,18; ТЗМ=1,18))</t>
  </si>
  <si>
    <t>Плиты перекрытия многопустотные ПК 45.12-8АтVТ-а /бетон В15 (М200), объем 0,67 м3, расход ар-ры 15,04 кг/ (серия 1.141-1 вып.63); шт.
_______________
(ПЗ=1,18 (ОЗП=1,18; ЭМ=1,18 к расх.; ЗПМ=1,18; МАТ=1,18 к расх.; ТЗ=1,18; ТЗМ=1,18))</t>
  </si>
  <si>
    <t>Плиты перекрытия многопустотные ПК 55.15-8АтУТ-а /бетон В15 (М200), объем 1,07 м3, расход ар-ры 36,63 кг/ (серия 1.141-1 вып. 63); шт.
_______________
(ПЗ=1,18 (ОЗП=1,18; ЭМ=1,18 к расх.; ЗПМ=1,18; МАТ=1,18 к расх.; ТЗ=1,18; ТЗМ=1,18))</t>
  </si>
  <si>
    <t>Плиты перекрытия многопустотные ПК 44.15-8АтVТ-а /бетон В15 (М200), объем 0,87 м3, расход ар-ры 33,32 кг/ (серия 1.141-1 вып.63); шт.
_______________
(ПЗ=1,18 (ОЗП=1,18; ЭМ=1,18 к расх.; ЗПМ=1,18; МАТ=1,18 к расх.; ТЗ=1,18; ТЗМ=1,18))</t>
  </si>
  <si>
    <t>Плиты перекрытия многопустотные ПК 44.12-8АтVТ-а /бетон В15 (М200), объем 0,67 м3, расход ар-ры 15,04 кг/ (серия 1.141-1 вып.63); шт.
_______________
(ПЗ=1,18 (ОЗП=1,18; ЭМ=1,18 к расх.; ЗПМ=1,18; МАТ=1,18 к расх.; ТЗ=1,18; ТЗМ=1,18))</t>
  </si>
  <si>
    <t>Устройство монолитных участков; 1 м3
_______________
(ПЗ=1,18 (ОЗП=1,18; ЭМ=1,18 к расх.; ЗПМ=1,18; МАТ=1,18 к расх.; ТЗ=1,18; ТЗМ=1,18))
_______________
1 569,51 = 1 960,98 + 0,02352 x 5 947,95 - 0,09 x 5 904,07
_______________
НР 0%=110%*0.85 * 0 от ФОТ руб.)
СП 0%=70%*0.8 * 0 от ФОТ</t>
  </si>
  <si>
    <t>566,12
______
55,37</t>
  </si>
  <si>
    <t>Установка монтажных изделий массой более 20 кг:швеллер 20П 2,22м, двутавр 23Б1 5,59м; 1 т стальных элементов
_______________
(ПЗ=1,18 (ОЗП=1,18; ЭМ=1,18 к расх.; ЗПМ=1,18; МАТ=1,18 к расх.; ТЗ=1,18; ТЗМ=1,18))
_______________
НР 0%=130%*0.85 * 0 от ФОТ руб.)
СП 0%=85%*0.8 * 0 от ФОТ</t>
  </si>
  <si>
    <t>Кладка стен кирпичных наружных средней сложности при высоте этажа до 4 м; 1 м3 кладки
_______________
(ПЗ=1,18 (ОЗП=1,18; ЭМ=1,18 к расх.; ЗПМ=1,18; МАТ=1,18 к расх.; ТЗ=1,18; ТЗМ=1,18))
_______________
НР 0%=122%*0.85 * 0 от ФОТ руб.)
СП 0%=80%*0.8 * 0 от ФОТ</t>
  </si>
  <si>
    <t>16146,40
______
4805,50</t>
  </si>
  <si>
    <t>178,13
______
20,14</t>
  </si>
  <si>
    <t>2940,95
______
697,17</t>
  </si>
  <si>
    <t>Плиты перекрытия многопустотные ПК 56.15-8АтУТ-а /бетон В15 (М200), объем 1,07 м3, расход ар-ры 36,63 кг/ (серия 1.141-1 вып. 63); шт.
_______________
(ПЗ=1,18 (ОЗП=1,18; ЭМ=1,18 к расх.; ЗПМ=1,18; МАТ=1,18 к расх.; ТЗ=1,18; ТЗМ=1,18))</t>
  </si>
  <si>
    <t>Плиты перекрытия многопустотные ПК 56.12-8АтУТ-а /бетон В15 (М200), объем 0,80 м3, расход ар-ры 28,77 кг/ (серия 1.141-1 вып. 63); шт.
_______________
(ПЗ=1,18 (ОЗП=1,18; ЭМ=1,18 к расх.; ЗПМ=1,18; МАТ=1,18 к расх.; ТЗ=1,18; ТЗМ=1,18))</t>
  </si>
  <si>
    <t>Плиты перекрытия многопустотные ПК 46.15-8АтVТ-а /бетон В15 (М200), объем 0,87 м3, расход ар-ры 33,32 кг/ (серия 1.141-1 вып.63); шт.
_______________
(ПЗ=1,18 (ОЗП=1,18; ЭМ=1,18 к расх.; ЗПМ=1,18; МАТ=1,18 к расх.; ТЗ=1,18; ТЗМ=1,18))</t>
  </si>
  <si>
    <t>Плиты перекрытия многопустотные ПК 46.12-8АтУТ-а /бетон В15 (М200), объем 0,68 м3, расход ар-ры 18,95 кг/ (серия 1.141-1 вып. 63); шт.
_______________
(ПЗ=1,18 (ОЗП=1,18; ЭМ=1,18 к расх.; ЗПМ=1,18; МАТ=1,18 к расх.; ТЗ=1,18; ТЗМ=1,18))</t>
  </si>
  <si>
    <t>Плиты перекрытия многопустотные ПК 45.12-8АтУТ-а /бетон В15 (М200), объем 0,68 м3, расход ар-ры 18,95 кг/ (серия 1.141-1 вып. 63); шт.
_______________
(ПЗ=1,18 (ОЗП=1,18; ЭМ=1,18 к расх.; ЗПМ=1,18; МАТ=1,18 к расх.; ТЗ=1,18; ТЗМ=1,18))</t>
  </si>
  <si>
    <t>Устройство монолитных участков УМ-1; 1 м3
_______________
(ПЗ=1,18 (ОЗП=1,18; ЭМ=1,18 к расх.; ЗПМ=1,18; МАТ=1,18 к расх.; ТЗ=1,18; ТЗМ=1,18))
_______________
1 765,30 = 1 960,98 + 0,056438 x 5 947,95 - 0,09 x 5 904,07
_______________
НР 0%=110%*0.85 * 0 от ФОТ руб.)
СП 0%=70%*0.8 * 0 от ФОТ</t>
  </si>
  <si>
    <t>539,48
______
52,76</t>
  </si>
  <si>
    <t>2504,55
______
554,09</t>
  </si>
  <si>
    <t>1538,40
______
147,24</t>
  </si>
  <si>
    <t>1021,15
______
206,15</t>
  </si>
  <si>
    <t>633,55
______
72,82</t>
  </si>
  <si>
    <t>2579,65
______
442,58</t>
  </si>
  <si>
    <t>419,06
______
51,18</t>
  </si>
  <si>
    <t>ДН по типу 21-9 ГЛПУ для проема 2100x920 Дберь наружная глухая, с порогом, утепленная, лебого открыбания.; шт
_______________
(ПЗ=1,18 (ОЗП=1,18; ЭМ=1,18 к расх.; ЗПМ=1,18; МАТ=1,18 к расх.; ТЗ=1,18; ТЗМ=1,18))</t>
  </si>
  <si>
    <t>ДСН КППН 2-2-2 М2 1700х1310 Дберной блок стальной, наружный, правого исполнения, с порогом, с открыбанием наружу.; шт
_______________
(ПЗ=1,18 (ОЗП=1,18; ЭМ=1,18 к расх.; ЗПМ=1,18; МАТ=1,18 к расх.; ТЗ=1,18; ТЗМ=1,18))</t>
  </si>
  <si>
    <t>318,09
______
23,28</t>
  </si>
  <si>
    <t>917,39
______
29,80</t>
  </si>
  <si>
    <t>222,87
______
15,74</t>
  </si>
  <si>
    <t>53,05
______
2,42</t>
  </si>
  <si>
    <t>1098,62
______
255,08</t>
  </si>
  <si>
    <t>Устройство подстилающих слоев бетонных б=70мм; 1 м3 подстилающего слоя
_______________
(ПЗ=1,18 (ОЗП=1,18; ЭМ=1,18 к расх.; ЗПМ=1,18; МАТ=1,18 к расх.; ТЗ=1,18; ТЗМ=1,18))
_______________
НР 0%=123%*0.85 * 0 от ФОТ руб.)
СП 0%=75%*0.8 * 0 от ФОТ</t>
  </si>
  <si>
    <t>Изоляция изделиями из пенопласта160мм на битуме холодных поверхностей стен и колонн прямоугольных; 1 м3 изоляции
_______________
(ПЗ=1,18 (ОЗП=1,18; ЭМ=1,18 к расх.; ЗПМ=1,18; МАТ=1,18 к расх.; ТЗ=1,18; ТЗМ=1,18))
_______________
1 053,76 = 1 443,30 - 0,41 x 32,23 - 0,07 x 1 526,18 + 0,98 x (695,28 - 970,28)
_______________
НР 0%=100%*0.85 * 0 от ФОТ руб.)
СП 0%=70%*0.8 * 0 от ФОТ</t>
  </si>
  <si>
    <t>593,83
______
157,54</t>
  </si>
  <si>
    <t>Установка каркаса из брусьев для навесов и крылец; 1 м3
_______________
(ПЗ=1,18 (ОЗП=1,18; ЭМ=1,18 к расх.; ЗПМ=1,18; МАТ=1,18 к расх.; ТЗ=1,18; ТЗМ=1,18))
_______________
НР 0%=118%*0.85 * 0 от ФОТ руб.)
СП 0%=63%*0.8 * 0 от ФОТ</t>
  </si>
  <si>
    <t>636,44
______
60,25</t>
  </si>
  <si>
    <t>357,78
______
33,87</t>
  </si>
  <si>
    <t>1477,15
______
395,38</t>
  </si>
  <si>
    <t>567,54
______
398,28</t>
  </si>
  <si>
    <t>737,30
______
219,44</t>
  </si>
  <si>
    <t>159,64
______
126,00</t>
  </si>
  <si>
    <t>692,39
______
201,74</t>
  </si>
  <si>
    <t>14,21
______
2,42</t>
  </si>
  <si>
    <t>158,12
______
18,17</t>
  </si>
  <si>
    <t>588,97
______
156,25</t>
  </si>
  <si>
    <t>Устройство подстилающих слоев щебеночных; 1 м3 подстилающего слоя
_______________
(ПЗ=1,18 (ОЗП=1,18; ЭМ=1,18 к расх.; ЗПМ=1,18; МАТ=1,18 к расх.; ТЗ=1,18; ТЗМ=1,18))
_______________
НР 0%=123%*0.85 * 0 от ФОТ руб.)
СП 0%=75%*0.8 * 0 от ФОТ</t>
  </si>
  <si>
    <t>3211,56
______
859,61</t>
  </si>
  <si>
    <t>Устройство подстилающих слоев бетонных; 1 м3 подстилающего слоя
_______________
(ПЗ=1,18 (ОЗП=1,18; ЭМ=1,18 к расх.; ЗПМ=1,18; МАТ=1,18 к расх.; ТЗ=1,18; ТЗМ=1,18))
_______________
НР 0%=123%*0.85 * 0 от ФОТ руб.)
СП 0%=75%*0.8 * 0 от ФОТ</t>
  </si>
  <si>
    <t>73,61
______
7,61</t>
  </si>
  <si>
    <t>294,00
______
68,03</t>
  </si>
  <si>
    <t>Камни бортовые БР 100.20.8 / бетон В22,5 (М300), объем 0,016 м3/ (ГОСТ 6665-91); шт.
_______________
(ПЗ=1,18 (ОЗП=1,18; ЭМ=1,18 к расх.; ЗПМ=1,18; МАТ=1,18 к расх.; ТЗ=1,18; ТЗМ=1,18))</t>
  </si>
  <si>
    <t>172,57
______
17,08</t>
  </si>
  <si>
    <t>300</t>
  </si>
  <si>
    <t>514,374</t>
  </si>
  <si>
    <t>984,65</t>
  </si>
  <si>
    <t>514,37</t>
  </si>
  <si>
    <t>18</t>
  </si>
  <si>
    <t>42,706</t>
  </si>
  <si>
    <t>16,37</t>
  </si>
  <si>
    <t>42,7</t>
  </si>
  <si>
    <t>6,98</t>
  </si>
  <si>
    <t>61,32</t>
  </si>
  <si>
    <t>1,682</t>
  </si>
  <si>
    <t>153,73</t>
  </si>
  <si>
    <t>79,464</t>
  </si>
  <si>
    <t>13</t>
  </si>
  <si>
    <t>20</t>
  </si>
  <si>
    <t>8</t>
  </si>
  <si>
    <t>155,6</t>
  </si>
  <si>
    <t>50,098</t>
  </si>
  <si>
    <t>168,7</t>
  </si>
  <si>
    <t>46,7</t>
  </si>
  <si>
    <t>276</t>
  </si>
  <si>
    <t>3</t>
  </si>
  <si>
    <t>4,22</t>
  </si>
  <si>
    <t>164</t>
  </si>
  <si>
    <t>147,1</t>
  </si>
  <si>
    <t>234,45</t>
  </si>
  <si>
    <t>240,792</t>
  </si>
  <si>
    <t>24,8</t>
  </si>
  <si>
    <t>53,38</t>
  </si>
  <si>
    <t>21,4</t>
  </si>
  <si>
    <t>8,464</t>
  </si>
  <si>
    <t>0,6</t>
  </si>
  <si>
    <t>6,62</t>
  </si>
  <si>
    <t>22,6</t>
  </si>
  <si>
    <t>4,75</t>
  </si>
  <si>
    <t>17,3</t>
  </si>
  <si>
    <t>9,66</t>
  </si>
  <si>
    <t>120,08</t>
  </si>
  <si>
    <t>15,8</t>
  </si>
  <si>
    <t>138,9</t>
  </si>
  <si>
    <t>251,72</t>
  </si>
  <si>
    <t>Высококачественная штукатурка фасадов декоративным раствором по камню стен с прорезными рустами; 100 м2 оштукатуриваемой поверхности
_______________
11 220,63 = 5 946,83 - 1 x 660,83 - 2,2 x 576,29 + 472 x 11,27 + 32,72 x 24,46 + 30 x 36,09
_______________
НР 89%=105%*0.85 от ФОТ; (102876,33 руб.)
СП 44%=55%*0.8 от ФОТ; (50860,21 руб.)</t>
  </si>
  <si>
    <t>58,2</t>
  </si>
  <si>
    <t>352,944</t>
  </si>
  <si>
    <t>1,68</t>
  </si>
  <si>
    <t>8,4</t>
  </si>
  <si>
    <t>22,15</t>
  </si>
  <si>
    <t>2,2</t>
  </si>
  <si>
    <t>2,5</t>
  </si>
  <si>
    <t>0,56</t>
  </si>
  <si>
    <t>2,27</t>
  </si>
  <si>
    <t>11</t>
  </si>
  <si>
    <t>1,1</t>
  </si>
  <si>
    <t>2</t>
  </si>
  <si>
    <t>10,37</t>
  </si>
  <si>
    <t>6,38</t>
  </si>
  <si>
    <t>132,5</t>
  </si>
  <si>
    <t>66,25</t>
  </si>
  <si>
    <t>20,96</t>
  </si>
  <si>
    <t>9,825</t>
  </si>
  <si>
    <t>51,2</t>
  </si>
  <si>
    <t>6,4</t>
  </si>
  <si>
    <t>6,5</t>
  </si>
  <si>
    <t>1,89</t>
  </si>
  <si>
    <t>0,72</t>
  </si>
  <si>
    <t>12</t>
  </si>
  <si>
    <t>60,096</t>
  </si>
  <si>
    <t>43</t>
  </si>
  <si>
    <t>30,59</t>
  </si>
  <si>
    <t>Разбивка участка; 1 м2
_______________
(ПЗ=1,18 (ОЗП=1,18; ЭМ=1,18 к расх.; ЗПМ=1,18; МАТ=1,18 к расх.; ТЗ=1,18; ТЗМ=1,18))
_______________
НР 0%=115%*0.85 * 0 от ФОТ руб.)
СП 0%=90%*0.8 * 0 от ФОТ</t>
  </si>
  <si>
    <t>Разработка грунта вручную в траншеях глубиной до 2 м без креплений с откосами, группа грунтов 2; 1 м3 грунта
_______________
(Прил.1.12 п.3.187Доработка вручную, зачистка дна и стенок с выкидкой грунта в котлованах и траншеях, разработанных механизированным способом ОЗП=1,2; ТЗ=1,2;
 ПЗ=1,18 (ОЗП=1,18; ЭМ=1,18 к расх.; ЗПМ=1,18; МАТ=1,18 к расх.; ТЗ=1,18; ТЗМ=1,18))
_______________
НР 0%=80%*0.85 * 0 от ФОТ руб.)
СП 0%=45%*0.8 * 0 от ФОТ</t>
  </si>
  <si>
    <t>Засыпка вручную траншей, пазух котлованов и ям, группа грунтов 1; 1 м3 грунта
_______________
(ПЗ=1,18 (ОЗП=1,18; ЭМ=1,18 к расх.; ЗПМ=1,18; МАТ=1,18 к расх.; ТЗ=1,18; ТЗМ=1,18))
_______________
НР 0%=80%*0.85 * 0 от ФОТ руб.)
СП 0%=45%*0.8 * 0 от ФОТ</t>
  </si>
  <si>
    <t>Уплотнение грунта пневматическими трамбовками, группа грунтов 1-2; 1 м3 уплотненного грунта
_______________
(ПЗ=1,18 (ОЗП=1,18; ЭМ=1,18 к расх.; ЗПМ=1,18; МАТ=1,18 к расх.; ТЗ=1,18; ТЗМ=1,18))
_______________
НР 0%=95%*0.85 * 0 от ФОТ руб.)
СП 0%=50%*0.8 * 0 от ФОТ</t>
  </si>
  <si>
    <t>Устройство бетонной подготовки; 1 м3 бетона, бутобетона и железобетона в деле
_______________
(ПЗ=1,18 (ОЗП=1,18; ЭМ=1,18 к расх.; ЗПМ=1,18; МАТ=1,18 к расх.; ТЗ=1,18; ТЗМ=1,18))
_______________
НР 0%=105%*0.85 * 0 от ФОТ руб.)
СП 0%=65%*0.8 * 0 от ФОТ</t>
  </si>
  <si>
    <t>Устройство фундаментных балок; 1 м3 железобетона в деле
_______________
(ПЗ=1,18 (ОЗП=1,18; ЭМ=1,18 к расх.; ЗПМ=1,18; МАТ=1,18 к расх.; ТЗ=1,18; ТЗМ=1,18))
_______________
НР 0%=105%*0.85 * 0 от ФОТ руб.)
СП 0%=65%*0.8 * 0 от ФОТ</t>
  </si>
  <si>
    <t>Гидроизоляция стен, фундаментов горизонтальная оклеечная в 1 слой; 1 м2 изолируемой поверхности
_______________
(ПЗ=1,18 (ОЗП=1,18; ЭМ=1,18 к расх.; ЗПМ=1,18; МАТ=1,18 к расх.; ТЗ=1,18; ТЗМ=1,18))
_______________
3 929,03 = 3 177,48 - 0,008 x 1 618,42 + 220 x 6,59 - 110 x 6,23
_______________
НР 0%=122%*0.85 * 0 от ФОТ руб.)
СП 0%=80%*0.8 * 0 от ФОТ</t>
  </si>
  <si>
    <t>Гидроизоляция боковая обмазочная битумная в 2 слоя по выровненной поверхности бутовой кладки, кирпичу, бетону; 1 м2 изолируемой поверхности
_______________
(ПЗ=1,18 (ОЗП=1,18; ЭМ=1,18 к расх.; ЗПМ=1,18; МАТ=1,18 к расх.; ТЗ=1,18; ТЗМ=1,18))
_______________
1 293,41 = 1 319,30 - 0,016 x 1 618,42
_______________
НР 0%=122%*0.85 * 0 от ФОТ руб.)
СП 0%=80%*0.8 * 0 от ФОТ</t>
  </si>
  <si>
    <t>Огрунтовка металлических поверхностей за один раз грунтовкой ГФ-021; 1 м2 окрашиваемой поверхности
_______________
(ПЗ=1,18 (ОЗП=1,18; ЭМ=1,18 к расх.; ЗПМ=1,18; МАТ=1,18 к расх.; ТЗ=1,18; ТЗМ=1,18))
_______________
НР 0%=90%*0.85 * 0 от ФОТ руб.)
СП 0%=70%*0.8 * 0 от ФОТ</t>
  </si>
  <si>
    <t>Устройство промазки и расшивки швов панелей перекрытий раствором снизу; 1 м шва
_______________
(ПЗ=1,18 (ОЗП=1,18; ЭМ=1,18 к расх.; ЗПМ=1,18; МАТ=1,18 к расх.; ТЗ=1,18; ТЗМ=1,18))
_______________
НР 0%=155%*0.85 * 0 от ФОТ руб.)
СП 0%=100%*0.8 * 0 от ФОТ</t>
  </si>
  <si>
    <t>Кладка перегородок из кирпича неармированных толщиной в 1/2 кирпича при высоте этажа: до 4 м; 1 м2 перегородок (за вычетом проемов)
_______________
(ПЗ=1,18 (ОЗП=1,18; ЭМ=1,18 к расх.; ЗПМ=1,18; МАТ=1,18 к расх.; ТЗ=1,18; ТЗМ=1,18))
_______________
НР 0%=122%*0.85 * 0 от ФОТ руб.)
СП 0%=80%*0.8 * 0 от ФОТ</t>
  </si>
  <si>
    <t>Сплошное выравнивание внутренних поверхностей (однослойное оштукатуривание)из сухих растворных смесей толщиной до 10 мм стен; 1 м2 оштукатуриваемой поверхности
_______________
(ПЗ=1,18 (ОЗП=1,18; ЭМ=1,18 к расх.; ЗПМ=1,18; МАТ=1,18 к расх.; ТЗ=1,18; ТЗМ=1,18))
_______________
НР 0%=105%*0.85 * 0 от ФОТ руб.)
СП 0%=55%*0.8 * 0 от ФОТ</t>
  </si>
  <si>
    <t>Устройство перегородок из гипсокартонных листов (ГКЛ) по системе «КНАУФ» с одинарным металлическим каркасом и однослойной обшивкой с обеих сторон (С 111) с одним дверным проемом; 1 м2 перегородок (за вычетом проемов)
_______________
(ПЗ=1,18 (ОЗП=1,18; ЭМ=1,18 к расх.; ЗПМ=1,18; МАТ=1,18 к расх.; ТЗ=1,18; ТЗМ=1,18))
_______________
НР 0%=118%*0.85 * 0 от ФОТ руб.)
СП 0%=63%*0.8 * 0 от ФОТ</t>
  </si>
  <si>
    <t>Шпатлевка при высококачественной окраске по штукатурке и сборным конструкциям стен, подготовленных под окраску; 1 м2 окрашиваемой поверхности
_______________
(ПЗ=1,18 (ОЗП=1,18; ЭМ=1,18 к расх.; ЗПМ=1,18; МАТ=1,18 к расх.; ТЗ=1,18; ТЗМ=1,18))
_______________
НР 0%=105%*0.85 * 0 от ФОТ руб.)
СП 0%=55%*0.8 * 0 от ФОТ</t>
  </si>
  <si>
    <t>Устройство поясов: в опалубке; 1 м3 железобетона в деле
_______________
(ПЗ=1,18 (ОЗП=1,18; ЭМ=1,18 к расх.; ЗПМ=1,18; МАТ=1,18 к расх.; ТЗ=1,18; ТЗМ=1,18))
_______________
166 396,58 = 175 382,58 + (10,978 - 12,5) x 5 904,07
_______________
НР 0%=105%*0.85 * 0 от ФОТ руб.)
СП 0%=65%*0.8 * 0 от ФОТ</t>
  </si>
  <si>
    <t>Устройство выравнивающих стяжек цементно-песчаных толщиной 15 мм; 1 м2 стяжки
_______________
(ПЗ=1,18 (ОЗП=1,18; ЭМ=1,18 к расх.; ЗПМ=1,18; МАТ=1,18 к расх.; ТЗ=1,18; ТЗМ=1,18))
_______________
НР 0%=120%*0.85 * 0 от ФОТ руб.)
СП 0%=65%*0.8 * 0 от ФОТ</t>
  </si>
  <si>
    <t>Устройство пароизоляции прокладочной в один слой;; 1 м2 изолируемой поверхности
_______________
(ПЗ=1,18 (ОЗП=1,18; ЭМ=1,18 к расх.; ЗПМ=1,18; МАТ=1,18 к расх.; ТЗ=1,18; ТЗМ=1,18))
_______________
НР 0%=120%*0.85 * 0 от ФОТ руб.)
СП 0%=65%*0.8 * 0 от ФОТ</t>
  </si>
  <si>
    <t>Устройство покрытий из плит древесноволокнистых ОСП-3; 1 м2 покрытия
_______________
(ПЗ=1,18 (ОЗП=1,18; ЭМ=1,18 к расх.; ЗПМ=1,18; МАТ=1,18 к расх.; ТЗ=1,18; ТЗМ=1,18))
_______________
2 151,95 = 2 342,94 - 0,13 x 1 469,18
_______________
НР 0%=123%*0.85 * 0 от ФОТ руб.)
СП 0%=75%*0.8 * 0 от ФОТ</t>
  </si>
  <si>
    <t>Устройство обрешетки сплошной из досок; 1 м2
_______________
(ПЗ=1,18 (ОЗП=1,18; ЭМ=1,18 к расх.; ЗПМ=1,18; МАТ=1,18 к расх.; ТЗ=1,18; ТЗМ=1,18))
_______________
НР 0%=83%*0.85 * 0 от ФОТ руб.)
СП 0%=65%*0.8 * 0 от ФОТ</t>
  </si>
  <si>
    <t>Устройство пароизоляции прокладочной "Изоспан Д" в один слой; 1 м2 изолируемой поверхности
_______________
(ПЗ=1,18 (ОЗП=1,18; ЭМ=1,18 к расх.; ЗПМ=1,18; МАТ=1,18 к расх.; ТЗ=1,18; ТЗМ=1,18))
_______________
НР 0%=120%*0.85 * 0 от ФОТ руб.)
СП 0%=65%*0.8 * 0 от ФОТ</t>
  </si>
  <si>
    <t>Устройство кровли из металлочерепицы по готовым прогонам средней сложности; 1 м2 кровли
_______________
(ПЗ=1,18 (ОЗП=1,18; ЭМ=1,18 к расх.; ЗПМ=1,18; МАТ=1,18 к расх.; ТЗ=1,18; ТЗМ=1,18))
_______________
11 411,28 = 13 515,60 + 128 x (77,50 - 93,94)
_______________
НР 0%=120%*0.85 * 0 от ФОТ руб.)
СП 0%=65%*0.8 * 0 от ФОТ</t>
  </si>
  <si>
    <t>Устройство мелких покрытий (брандмауэры, парапеты, свесы и т.п.) из листовой оцинкованной стали; 1 м2 покрытия
_______________
(ПЗ=1,18 (ОЗП=1,18; ЭМ=1,18 к расх.; ЗПМ=1,18; МАТ=1,18 к расх.; ТЗ=1,18; ТЗМ=1,18))
_______________
НР 0%=120%*0.85 * 0 от ФОТ руб.)
СП 0%=65%*0.8 * 0 от ФОТ</t>
  </si>
  <si>
    <t>Обшивка каркасных стен плитами  ЦСП б=10мм фронтонов кровли; 1 м2 обшивки стен (за вычетом проемов)
_______________
(ПЗ=1,18 (ОЗП=1,18; ЭМ=1,18 к расх.; ЗПМ=1,18; МАТ=1,18 к расх.; ТЗ=1,18; ТЗМ=1,18))
_______________
НР 0%=118%*0.85 * 0 от ФОТ руб.)
СП 0%=63%*0.8 * 0 от ФОТ</t>
  </si>
  <si>
    <t>Установка водосточных труб  и воронок; 1 м желобов
_______________
(ПЗ=1,18 (ОЗП=1,18; ЭМ=1,18 к расх.; ЗПМ=1,18; МАТ=1,18 к расх.; ТЗ=1,18; ТЗМ=1,18))
_______________
389,98 = 9 746,70 - 0,169 x 11 985,27 - 0,452 x 16 219,49
_______________
НР 0%=120%*0.85 * 0 от ФОТ руб.)
СП 0%=65%*0.8 * 0 от ФОТ</t>
  </si>
  <si>
    <t>Установка дверей с тепловой изоляцией в кирпичных стенах; 1 м2 проемов по наружному обводу коробок
_______________
(ПЗ=1,18 (ОЗП=1,18; ЭМ=1,18 к расх.; ЗПМ=1,18; МАТ=1,18 к расх.; ТЗ=1,18; ТЗМ=1,18))
_______________
НР 0%=100%*0.85 * 0 от ФОТ руб.)
СП 0%=70%*0.8 * 0 от ФОТ</t>
  </si>
  <si>
    <t>Заполнение оконных проемов отдельными элементами в деревянных рубленых стенах, переплеты одинарные, площадь проема до 2 м2:окно в котельной; 1 м2 проемов
_______________
(ПЗ=1,18 (ОЗП=1,18; ЭМ=1,18 к расх.; ЗПМ=1,18; МАТ=1,18 к расх.; ТЗ=1,18; ТЗМ=1,18))
_______________
НР 0%=118%*0.85 * 0 от ФОТ руб.)
СП 0%=63%*0.8 * 0 от ФОТ</t>
  </si>
  <si>
    <t>Установка в жилых и общественных зданиях оконных блоков из ПВХ профилей поворотных (откидных, поворотно-откидных) с площадью проема до 2 м2 одностворчатых; 1 м2 проемов
_______________
(ПЗ=1,18 (ОЗП=1,18; ЭМ=1,18 к расх.; ЗПМ=1,18; МАТ=1,18 к расх.; ТЗ=1,18; ТЗМ=1,18))
_______________
НР 0%=118%*0.85 * 0 от ФОТ руб.)
СП 0%=63%*0.8 * 0 от ФОТ</t>
  </si>
  <si>
    <t>Установка в жилых и общественных зданиях оконных блоков из ПВХ профилей поворотных (откидных, поворотно-откидных) с площадью проема более 2 м2 двухстворчатых; 1 м2 проемов
_______________
(ПЗ=1,18 (ОЗП=1,18; ЭМ=1,18 к расх.; ЗПМ=1,18; МАТ=1,18 к расх.; ТЗ=1,18; ТЗМ=1,18))
_______________
НР 0%=118%*0.85 * 0 от ФОТ руб.)
СП 0%=63%*0.8 * 0 от ФОТ</t>
  </si>
  <si>
    <t>Установка блоков из ПВХ в наружных и внутренних дверных проемах балконных в каменных стенах; 1 м2 проемов
_______________
(ПЗ=1,18 (ОЗП=1,18; ЭМ=1,18 к расх.; ЗПМ=1,18; МАТ=1,18 к расх.; ТЗ=1,18; ТЗМ=1,18))
_______________
НР 0%=118%*0.85 * 0 от ФОТ руб.)
СП 0%=63%*0.8 * 0 от ФОТ</t>
  </si>
  <si>
    <t>Установка блоков в наружных и внутренних дверных проемах в каменных стенах, площадь проема до 3 м2; 1 м2 проемов
_______________
(ПЗ=1,18 (ОЗП=1,18; ЭМ=1,18 к расх.; ЗПМ=1,18; МАТ=1,18 к расх.; ТЗ=1,18; ТЗМ=1,18))
_______________
НР 0%=118%*0.85 * 0 от ФОТ руб.)
СП 0%=63%*0.8 * 0 от ФОТ</t>
  </si>
  <si>
    <t>Устройство стяжек цементных толщиной 20 мм;; 1 м2 стяжки
_______________
(ПЗ=1,18 (ОЗП=1,18; ЭМ=1,18 к расх.; ЗПМ=1,18; МАТ=1,18 к расх.; ТЗ=1,18; ТЗМ=1,18))
_______________
НР 0%=123%*0.85 * 0 от ФОТ руб.)
СП 0%=75%*0.8 * 0 от ФОТ</t>
  </si>
  <si>
    <t>Устройство стяжек на каждые 5 мм изменения толщины стяжки добавлять или исключать к расценке 11-01-011-01; 1 м2 стяжки
_______________
(Добавлять до толщ.70мм ПЗ=10 (ОЗП=10; ЭМ=10 к расх.; ЗПМ=10; МАТ=10 к расх.; ТЗ=10; ТЗМ=10);
 ПЗ=1,18 (ОЗП=1,18; ЭМ=1,18 к расх.; ЗПМ=1,18; МАТ=1,18 к расх.; ТЗ=1,18; ТЗМ=1,18))
_______________
НР 0%=123%*0.85 * 0 от ФОТ руб.)
СП 0%=75%*0.8 * 0 от ФОТ</t>
  </si>
  <si>
    <t>Устройство пароизоляции прокладочной "Изоспан FS" в один слой; 1 м2 изолируемой поверхности
_______________
(ПЗ=1,18 (ОЗП=1,18; ЭМ=1,18 к расх.; ЗПМ=1,18; МАТ=1,18 к расх.; ТЗ=1,18; ТЗМ=1,18))
_______________
НР 0%=120%*0.85 * 0 от ФОТ руб.)
СП 0%=65%*0.8 * 0 от ФОТ</t>
  </si>
  <si>
    <t>Устройство пароизоляции прокладочной "Плёнка пэт 0,2мкр" в один слой; 1 м2 изолируемой поверхности
_______________
(ПЗ=1,18 (ОЗП=1,18; ЭМ=1,18 к расх.; ЗПМ=1,18; МАТ=1,18 к расх.; ТЗ=1,18; ТЗМ=1,18))
_______________
НР 0%=120%*0.85 * 0 от ФОТ руб.)
СП 0%=65%*0.8 * 0 от ФОТ</t>
  </si>
  <si>
    <t>Устройство стяжек на каждые 5 мм изменения толщины стяжки добавлять или исключать к расценке 11-01-011-01; 1 м2 стяжки
_______________
(Добавлять до толщ.60мм ПЗ=8 (ОЗП=8; ЭМ=8 к расх.; ЗПМ=8; МАТ=8 к расх.; ТЗ=8; ТЗМ=8);
 ПЗ=1,18 (ОЗП=1,18; ЭМ=1,18 к расх.; ЗПМ=1,18; МАТ=1,18 к расх.; ТЗ=1,18; ТЗМ=1,18))
_______________
НР 0%=123%*0.85 * 0 от ФОТ руб.)
СП 0%=75%*0.8 * 0 от ФОТ</t>
  </si>
  <si>
    <t>Устройство стяжек на каждые 5 мм изменения толщины стяжки добавлять или исключать к расценке 11-01-011-01; 1 м2 стяжки
_______________
(Добавлять до толщ.40мм ПЗ=4 (ОЗП=4; ЭМ=4 к расх.; ЗПМ=4; МАТ=4 к расх.; ТЗ=4; ТЗМ=4);
 ПЗ=1,18 (ОЗП=1,18; ЭМ=1,18 к расх.; ЗПМ=1,18; МАТ=1,18 к расх.; ТЗ=1,18; ТЗМ=1,18))
_______________
НР 0%=123%*0.85 * 0 от ФОТ руб.)
СП 0%=75%*0.8 * 0 от ФОТ</t>
  </si>
  <si>
    <t>Уплотнение грунта щебнем; 1 м2 площади уплотнения
_______________
(ПЗ=1,18 (ОЗП=1,18; ЭМ=1,18 к расх.; ЗПМ=1,18; МАТ=1,18 к расх.; ТЗ=1,18; ТЗМ=1,18))
_______________
НР 0%=123%*0.85 * 0 от ФОТ руб.)
СП 0%=75%*0.8 * 0 от ФОТ</t>
  </si>
  <si>
    <t>Устройство покрытий бетонных толщиной 30 мм; 1 м2 покрытия
_______________
(ПЗ=1,18 (ОЗП=1,18; ЭМ=1,18 к расх.; ЗПМ=1,18; МАТ=1,18 к расх.; ТЗ=1,18; ТЗМ=1,18))
_______________
НР 0%=123%*0.85 * 0 от ФОТ руб.)
СП 0%=75%*0.8 * 0 от ФОТ</t>
  </si>
  <si>
    <t>Высококачественная штукатурка фасадов декоративным раствором по камню стен с прорезными рустами; 1 м2 оштукатуриваемой поверхности
_______________
(ПЗ=1,18 (ОЗП=1,18; ЭМ=1,18 к расх.; ЗПМ=1,18; МАТ=1,18 к расх.; ТЗ=1,18; ТЗМ=1,18))
_______________
11 220,63 = 5 946,83 - 1 x 660,83 - 2,2 x 576,29 + 472 x 11,27 + 32,72 x 24,46 + 30 x 36,09
_______________
НР 0%=105%*0.85 * 0 от ФОТ руб.)
СП 0%=55%*0.8 * 0 от ФОТ</t>
  </si>
  <si>
    <t>Облицовка стен плитами  'Фасад' серия PROFESSIONAL KAMROCK" толщиной до 40 мм  при числе плит в 1 м2 до 3; 1 м2 поверхности облицовки
_______________
(ПЗ=1,18 (ОЗП=1,18; ЭМ=1,18 к расх.; ЗПМ=1,18; МАТ=1,18 к расх.; ТЗ=1,18; ТЗМ=1,18))
_______________
41 471,30 = 45 531,44 + 98 x (303,29 - 344,72)
_______________
НР 0%=105%*0.85 * 0 от ФОТ руб.)
СП 0%=55%*0.8 * 0 от ФОТ</t>
  </si>
  <si>
    <t>Устройство обделок на фасадах (наружные подоконники, пояски, балконы и др.) без водосточных труб; 1 м2фасада (без вычета проемов)
_______________
(ПЗ=1,18 (ОЗП=1,18; ЭМ=1,18 к расх.; ЗПМ=1,18; МАТ=1,18 к расх.; ТЗ=1,18; ТЗМ=1,18))
_______________
НР 0%=120%*0.85 * 0 от ФОТ руб.)
СП 0%=65%*0.8 * 0 от ФОТ</t>
  </si>
  <si>
    <t>Устройство железобетонных фундаментов ФМ-1 общего назначения под колонны объемом до 3 м3; 1 м3 бетона, бутобетона и железобетона в деле
_______________
(ПЗ=1,18 (ОЗП=1,18; ЭМ=1,18 к расх.; ЗПМ=1,18; МАТ=1,18 к расх.; ТЗ=1,18; ТЗМ=1,18))
_______________
130 107,09 = 116 348,31 + 6,78 x 5 947,95 - 4,5 x 5 904,07
_______________
НР 0%=105%*0.85 * 0 от ФОТ руб.)
СП 0%=65%*0.8 * 0 от ФОТ</t>
  </si>
  <si>
    <t>Устройство фундаментных плит железобетонных: плоских; 1 м3 бетона, бутобетона и железобетона в деле
_______________
(ПЗ=1,18 (ОЗП=1,18; ЭМ=1,18 к расх.; ЗПМ=1,18; МАТ=1,18 к расх.; ТЗ=1,18; ТЗМ=1,18))
_______________
114 003,47 = 127 287,63 + (5,85 - 8,1) x 5 904,07
_______________
НР 0%=105%*0.85 * 0 от ФОТ руб.)
СП 0%=65%*0.8 * 0 от ФОТ</t>
  </si>
  <si>
    <t>Устройство фундаментных плит железобетонных: плоских; 1 м3 бетона, бутобетона и железобетона в деле
_______________
(ПЗ=1,18 (ОЗП=1,18; ЭМ=1,18 к расх.; ЗПМ=1,18; МАТ=1,18 к расх.; ТЗ=1,18; ТЗМ=1,18))
_______________
113 294,98 = 127 287,63 + (5,73 - 8,1) x 5 904,07
_______________
НР 0%=105%*0.85 * 0 от ФОТ руб.)
СП 0%=65%*0.8 * 0 от ФОТ</t>
  </si>
  <si>
    <t>Устройство фундаментных плит железобетонных плоских; 1 м3 бетона, бутобетона и железобетона в деле
_______________
(ПЗ=1,18 (ОЗП=1,18; ЭМ=1,18 к расх.; ЗПМ=1,18; МАТ=1,18 к расх.; ТЗ=1,18; ТЗМ=1,18))
_______________
169 947,11 = 127 287,63 + 13,94 x 6 490,85 - 8,1 x 5 904,07
_______________
НР 0%=105%*0.85 * 0 от ФОТ руб.)
СП 0%=65%*0.8 * 0 от ФОТ</t>
  </si>
  <si>
    <t>Обшивка каркасных стен плитами  ЦСП б=10мм; 1 м2 обшивки стен (за вычетом проемов)
_______________
(ПЗ=1,18 (ОЗП=1,18; ЭМ=1,18 к расх.; ЗПМ=1,18; МАТ=1,18 к расх.; ТЗ=1,18; ТЗМ=1,18))
_______________
НР 0%=118%*0.85 * 0 от ФОТ руб.)
СП 0%=63%*0.8 * 0 от ФОТ</t>
  </si>
  <si>
    <t>Высококачественная штукатурка фасадов декоративным раствором по камню стен с прорезными рустами:стен гаража по плитам ЦСП; 1 м2 оштукатуриваемой поверхности
_______________
(ПЗ=1,18 (ОЗП=1,18; ЭМ=1,18 к расх.; ЗПМ=1,18; МАТ=1,18 к расх.; ТЗ=1,18; ТЗМ=1,18))
_______________
11 220,63 = 5 946,83 - 1 x 660,83 - 2,2 x 576,29 + 472 x 11,27 + 32,72 x 24,46 + 30 x 36,09
_______________
НР 0%=105%*0.85 * 0 от ФОТ руб.)
СП 0%=55%*0.8 * 0 от ФОТ</t>
  </si>
  <si>
    <t>Улучшенная штукатурка фасадов цементно-известковым раствором по камню стен; 1 м2 оштукатуриваемой поверхности
_______________
(ПЗ=1,18 (ОЗП=1,18; ЭМ=1,18 к расх.; ЗПМ=1,18; МАТ=1,18 к расх.; ТЗ=1,18; ТЗМ=1,18))
_______________
НР 0%=105%*0.85 * 0 от ФОТ руб.)
СП 0%=55%*0.8 * 0 от ФОТ</t>
  </si>
  <si>
    <t>Установка ворот гаражных, утепленными полотнами и калитками; 1 м2 полотен и проемов
_______________
(ПЗ=1,18 (ОЗП=1,18; ЭМ=1,18 к расх.; ЗПМ=1,18; МАТ=1,18 к расх.; ТЗ=1,18; ТЗМ=1,18))
_______________
НР 0%=118%*0.85 * 0 от ФОТ руб.)
СП 0%=63%*0.8 * 0 от ФОТ</t>
  </si>
  <si>
    <t>Устройство пароизоляции прокладочной в один слой; 1 м2 изолируемой поверхности
_______________
(ПЗ=1,18 (ОЗП=1,18; ЭМ=1,18 к расх.; ЗПМ=1,18; МАТ=1,18 к расх.; ТЗ=1,18; ТЗМ=1,18))
_______________
НР 0%=120%*0.85 * 0 от ФОТ руб.)
СП 0%=65%*0.8 * 0 от ФОТ</t>
  </si>
  <si>
    <t>Установка бортовых камней бетонных при других видах покрытий; 1 м бортового камня
_______________
(ПЗ=1,18 (ОЗП=1,18; ЭМ=1,18 к расх.; ЗПМ=1,18; МАТ=1,18 к расх.; ТЗ=1,18; ТЗМ=1,18))
_______________
НР 0%=142%*0.85 * 0 от ФОТ руб.)
СП 0%=95%*0.8 * 0 от ФОТ</t>
  </si>
  <si>
    <t>Ограждение деревянных эстакад; 1 м ограждения
_______________
(ПЗ=1,18 (ОЗП=1,18; ЭМ=1,18 к расх.; ЗПМ=1,18; МАТ=1,18 к расх.; ТЗ=1,18; ТЗМ=1,18))
_______________
НР 0%=118%*0.85 * 0 от ФОТ руб.)
СП 0%=63%*0.8 * 0 от ФОТ</t>
  </si>
  <si>
    <t>Установка панелей перекрытий с опиранием на 2 стороны площадью до 10 м2; 1 шт. сборных конструкций
_______________
(ПЗ=1,18 (ОЗП=1,18; ЭМ=1,18 к расх.; ЗПМ=1,18; МАТ=1,18 к расх.; ТЗ=1,18; ТЗМ=1,18))
_______________
НР 0%=155%*0.85 * 0 от ФОТ руб.)
СП 0%=100%*0.8 * 0 от ФОТ</t>
  </si>
  <si>
    <t>Укладка перемычек массой до 0,3 т; 1 шт. сборных конструкций
_______________
(ПЗ=1,18 (ОЗП=1,18; ЭМ=1,18 к расх.; ЗПМ=1,18; МАТ=1,18 к расх.; ТЗ=1,18; ТЗМ=1,18))
_______________
НР 0%=155%*0.85 * 0 от ФОТ руб.)
СП 0%=100%*0.8 * 0 от ФОТ</t>
  </si>
  <si>
    <t>Сверление кольцевыми алмазными сверлами в железобетонных конструкциях с применением охлаждающей жидкости (воды) горизонтальных отверстий глубиной 200 мм диаметром 110 мм; 1 отверстие
_______________
(ПЗ=1,18 (ОЗП=1,18; ЭМ=1,18 к расх.; ЗПМ=1,18; МАТ=1,18 к расх.; ТЗ=1,18; ТЗМ=1,18))
_______________
НР 0%=110%*0.85 * 0 от ФОТ руб.)
СП 0%=70%*0.8 * 0 от ФОТ</t>
  </si>
  <si>
    <t>На каждые 10 мм изменения глубины сверления добавляется или исключается к расценке 46-03-002-13; 1 отверстие
_______________
(ПЗ=1,18 (ОЗП=1,18; ЭМ=1,18 к расх.; ЗПМ=1,18; МАТ=1,18 к расх.; ТЗ=1,18; ТЗМ=1,18))
_______________
НР 0%=110%*0.85 * 0 от ФОТ руб.)
СП 0%=70%*0.8 * 0 от ФОТ</t>
  </si>
  <si>
    <t>Разработка грунта с погрузкой в автомобили-самосвалы экскаваторами типа "ATLAS", "VOLVO", "KOMATSU", "HITACHI", "LIEBHER" с ковшом вместимостью 2,5 (1,5-3) м3, группа грунтов 2; 1 м3 грунта
_______________
(ПЗ=1,18 (ОЗП=1,18; ЭМ=1,18 к расх.; ЗПМ=1,18; МАТ=1,18 к расх.; ТЗ=1,18; ТЗМ=1,18))
_______________
НР 0%=95%*0.85 * 0 от ФОТ руб.)
СП 0%=50%*0.8 * 0 от ФОТ</t>
  </si>
  <si>
    <t>Работа на отвале, группа грунтов 1; 1 м3 грунта
_______________
(ПЗ=1,18 (ОЗП=1,18; ЭМ=1,18 к расх.; ЗПМ=1,18; МАТ=1,18 к расх.; ТЗ=1,18; ТЗМ=1,18))
_______________
НР 0%=95%*0.85 * 0 от ФОТ руб.)
СП 0%=50%*0.8 * 0 от ФОТ</t>
  </si>
  <si>
    <t>Разработка грунта в отвал экскаваторами типа "ATLAS", "VOLVO", "KOMATSU", "HITACHI", "LIEBHER" с ковшом вместимостью 2,5 (1,5-3) м3, группа грунтов 2; 1 м3 грунта
_______________
(ПЗ=1,18 (ОЗП=1,18; ЭМ=1,18 к расх.; ЗПМ=1,18; МАТ=1,18 к расх.; ТЗ=1,18; ТЗМ=1,18))
_______________
НР 0%=95%*0.85 * 0 от ФОТ руб.)
СП 0%=50%*0.8 * 0 от ФОТ</t>
  </si>
  <si>
    <t>Разработка грунта с перемещением до 10 м бульдозерами мощностью 96 кВт (130 л.с.), группа грунтов 1: обратная засыпка; 1 м3 грунта
_______________
(ПЗ=1,18 (ОЗП=1,18; ЭМ=1,18 к расх.; ЗПМ=1,18; МАТ=1,18 к расх.; ТЗ=1,18; ТЗМ=1,18))
_______________
НР 0%=95%*0.85 * 0 от ФОТ руб.)
СП 0%=50%*0.8 * 0 от ФОТ</t>
  </si>
  <si>
    <t>Устройство ленточных фундаментов железобетонных при ширине по верху до 1 мм; 1 м3 бетона, бутобетона и железобетона в деле
_______________
(ПЗ=1,18 (ОЗП=1,18; ЭМ=1,18 к расх.; ЗПМ=1,18; МАТ=1,18 к расх.; ТЗ=1,18; ТЗМ=1,18))
_______________
123 941,89 = 126 090,97 + (6,236 - 6,6) x 5 904,07
_______________
НР 0%=105%*0.85 * 0 от ФОТ руб.)
СП 0%=65%*0.8 * 0 от ФОТ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</si>
</sst>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  <font>
      <sz val="10"/>
      <name val="Helv"/>
    </font>
    <font>
      <b/>
      <u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i/>
      <sz val="9"/>
      <name val="Arial"/>
      <family val="2"/>
      <charset val="204"/>
    </font>
    <font>
      <b/>
      <sz val="9"/>
      <color indexed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0" fontId="16" fillId="0" borderId="0"/>
  </cellStyleXfs>
  <cellXfs count="357">
    <xf numFmtId="0" fontId="0" fillId="0" borderId="0" xfId="0"/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/>
    <xf numFmtId="0" fontId="6" fillId="0" borderId="0" xfId="11" applyFont="1" applyFill="1" applyAlignment="1">
      <alignment horizontal="left"/>
    </xf>
    <xf numFmtId="0" fontId="6" fillId="0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7" fillId="0" borderId="0" xfId="11" applyFont="1" applyAlignment="1">
      <alignment horizontal="left" vertical="center"/>
    </xf>
    <xf numFmtId="0" fontId="6" fillId="0" borderId="2" xfId="0" applyFont="1" applyBorder="1" applyAlignment="1">
      <alignment horizontal="left" vertical="top"/>
    </xf>
    <xf numFmtId="0" fontId="7" fillId="0" borderId="2" xfId="11" applyFont="1" applyBorder="1">
      <alignment horizontal="center"/>
    </xf>
    <xf numFmtId="0" fontId="9" fillId="0" borderId="2" xfId="0" applyFont="1" applyBorder="1" applyAlignment="1">
      <alignment horizontal="left" vertical="top"/>
    </xf>
    <xf numFmtId="0" fontId="7" fillId="0" borderId="0" xfId="11" applyFont="1" applyAlignment="1">
      <alignment horizontal="right" vertic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 vertical="top" wrapText="1"/>
    </xf>
    <xf numFmtId="0" fontId="7" fillId="0" borderId="0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top"/>
    </xf>
    <xf numFmtId="0" fontId="12" fillId="0" borderId="0" xfId="11" applyFont="1">
      <alignment horizontal="center"/>
    </xf>
    <xf numFmtId="0" fontId="7" fillId="0" borderId="0" xfId="0" applyFont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11" applyFont="1" applyAlignment="1">
      <alignment horizontal="left"/>
    </xf>
    <xf numFmtId="0" fontId="6" fillId="0" borderId="0" xfId="0" applyFont="1" applyBorder="1" applyAlignment="1">
      <alignment horizontal="right" vertical="top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right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6" fillId="0" borderId="0" xfId="0" applyFont="1" applyAlignment="1">
      <alignment vertical="top" wrapText="1" shrinkToFit="1"/>
    </xf>
    <xf numFmtId="4" fontId="6" fillId="0" borderId="0" xfId="3" applyNumberFormat="1" applyFont="1" applyAlignment="1">
      <alignment horizontal="right" vertical="top" wrapText="1"/>
    </xf>
    <xf numFmtId="4" fontId="8" fillId="0" borderId="0" xfId="0" applyNumberFormat="1" applyFont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12" applyFont="1" applyBorder="1" applyAlignment="1">
      <alignment horizontal="left" vertical="center"/>
    </xf>
    <xf numFmtId="0" fontId="7" fillId="0" borderId="0" xfId="12" applyFont="1" applyAlignment="1">
      <alignment horizontal="left" vertical="center"/>
    </xf>
    <xf numFmtId="0" fontId="7" fillId="0" borderId="0" xfId="0" applyFont="1" applyAlignment="1"/>
    <xf numFmtId="0" fontId="7" fillId="0" borderId="0" xfId="12" applyFont="1" applyAlignment="1">
      <alignment horizontal="left" vertical="top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Alignment="1">
      <alignment wrapText="1"/>
    </xf>
    <xf numFmtId="0" fontId="9" fillId="0" borderId="0" xfId="0" applyFont="1" applyBorder="1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1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6" fillId="0" borderId="12" xfId="4" applyFont="1" applyFill="1" applyBorder="1" applyAlignment="1">
      <alignment horizontal="center" wrapText="1"/>
    </xf>
    <xf numFmtId="0" fontId="6" fillId="0" borderId="12" xfId="0" applyNumberFormat="1" applyFont="1" applyBorder="1" applyAlignment="1">
      <alignment horizontal="center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4" fontId="6" fillId="0" borderId="12" xfId="0" applyNumberFormat="1" applyFont="1" applyBorder="1" applyAlignment="1">
      <alignment horizontal="right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0" fontId="6" fillId="0" borderId="1" xfId="3" applyNumberFormat="1" applyFont="1" applyBorder="1" applyAlignment="1">
      <alignment horizontal="right" vertical="top" wrapText="1"/>
    </xf>
    <xf numFmtId="4" fontId="6" fillId="0" borderId="1" xfId="3" applyNumberFormat="1" applyFont="1" applyBorder="1" applyAlignment="1">
      <alignment horizontal="right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0" xfId="11" applyFont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7" fillId="0" borderId="0" xfId="12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/>
    <xf numFmtId="0" fontId="6" fillId="0" borderId="0" xfId="0" applyFont="1" applyFill="1" applyAlignment="1">
      <alignment horizontal="right" vertical="center"/>
    </xf>
    <xf numFmtId="0" fontId="6" fillId="0" borderId="0" xfId="14" applyFont="1" applyFill="1" applyAlignment="1">
      <alignment horizontal="right"/>
    </xf>
    <xf numFmtId="0" fontId="6" fillId="0" borderId="0" xfId="14" applyFont="1" applyAlignment="1">
      <alignment horizontal="right"/>
    </xf>
    <xf numFmtId="0" fontId="8" fillId="0" borderId="0" xfId="14" applyFont="1" applyFill="1" applyAlignment="1">
      <alignment horizontal="left" vertical="center" wrapText="1"/>
    </xf>
    <xf numFmtId="0" fontId="8" fillId="0" borderId="0" xfId="14" applyFont="1" applyFill="1" applyAlignment="1">
      <alignment horizontal="right"/>
    </xf>
    <xf numFmtId="0" fontId="6" fillId="0" borderId="0" xfId="14" applyFont="1" applyFill="1" applyAlignment="1">
      <alignment horizontal="left" vertical="top" wrapText="1"/>
    </xf>
    <xf numFmtId="0" fontId="6" fillId="0" borderId="2" xfId="14" applyFont="1" applyFill="1" applyBorder="1" applyAlignment="1">
      <alignment horizontal="left" vertical="top" wrapText="1"/>
    </xf>
    <xf numFmtId="0" fontId="6" fillId="0" borderId="0" xfId="14" applyFont="1" applyFill="1" applyBorder="1" applyAlignment="1">
      <alignment horizontal="left" vertical="top" wrapText="1"/>
    </xf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right"/>
    </xf>
    <xf numFmtId="0" fontId="17" fillId="0" borderId="0" xfId="0" applyFont="1" applyFill="1" applyAlignment="1">
      <alignment vertical="center"/>
    </xf>
    <xf numFmtId="4" fontId="6" fillId="0" borderId="0" xfId="0" applyNumberFormat="1" applyFont="1" applyAlignment="1"/>
    <xf numFmtId="0" fontId="8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vertical="top" wrapText="1" shrinkToFit="1"/>
    </xf>
    <xf numFmtId="4" fontId="8" fillId="0" borderId="1" xfId="0" applyNumberFormat="1" applyFont="1" applyBorder="1" applyAlignment="1">
      <alignment vertical="top" wrapText="1" shrinkToFit="1"/>
    </xf>
    <xf numFmtId="4" fontId="18" fillId="0" borderId="1" xfId="15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/>
    <xf numFmtId="0" fontId="7" fillId="0" borderId="1" xfId="0" applyFont="1" applyBorder="1" applyAlignment="1"/>
    <xf numFmtId="0" fontId="6" fillId="0" borderId="1" xfId="0" applyFont="1" applyBorder="1" applyAlignment="1">
      <alignment horizontal="center" vertical="top" wrapText="1"/>
    </xf>
    <xf numFmtId="3" fontId="18" fillId="0" borderId="1" xfId="15" applyNumberFormat="1" applyFont="1" applyFill="1" applyBorder="1" applyAlignment="1">
      <alignment vertical="center" wrapText="1"/>
    </xf>
    <xf numFmtId="3" fontId="18" fillId="0" borderId="1" xfId="15" applyNumberFormat="1" applyFont="1" applyFill="1" applyBorder="1" applyAlignment="1">
      <alignment horizontal="center" vertical="center" wrapText="1"/>
    </xf>
    <xf numFmtId="49" fontId="18" fillId="0" borderId="1" xfId="15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14" applyFont="1" applyBorder="1" applyAlignment="1"/>
    <xf numFmtId="0" fontId="6" fillId="0" borderId="1" xfId="0" applyFont="1" applyBorder="1" applyAlignment="1">
      <alignment wrapText="1"/>
    </xf>
    <xf numFmtId="4" fontId="18" fillId="0" borderId="1" xfId="17" applyNumberFormat="1" applyFont="1" applyFill="1" applyBorder="1" applyAlignment="1">
      <alignment horizontal="center" vertical="center" wrapText="1"/>
    </xf>
    <xf numFmtId="0" fontId="18" fillId="0" borderId="1" xfId="17" applyFont="1" applyFill="1" applyBorder="1" applyAlignment="1">
      <alignment horizontal="center" vertical="center" wrapText="1"/>
    </xf>
    <xf numFmtId="0" fontId="20" fillId="0" borderId="1" xfId="17" applyFont="1" applyFill="1" applyBorder="1" applyAlignment="1">
      <alignment horizontal="center" vertical="center" wrapText="1"/>
    </xf>
    <xf numFmtId="4" fontId="20" fillId="0" borderId="1" xfId="17" applyNumberFormat="1" applyFont="1" applyFill="1" applyBorder="1" applyAlignment="1">
      <alignment horizontal="center" vertical="center" wrapText="1"/>
    </xf>
    <xf numFmtId="0" fontId="18" fillId="0" borderId="1" xfId="15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vertical="center" wrapText="1"/>
    </xf>
    <xf numFmtId="9" fontId="21" fillId="0" borderId="1" xfId="16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6" fillId="0" borderId="0" xfId="0" applyFont="1" applyAlignment="1"/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6" fillId="0" borderId="0" xfId="0" applyFont="1" applyAlignment="1"/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6" fillId="0" borderId="0" xfId="0" applyFont="1" applyAlignment="1"/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6" fillId="0" borderId="0" xfId="0" applyFont="1" applyAlignment="1"/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6" fillId="0" borderId="0" xfId="0" applyFont="1" applyAlignment="1"/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6" fillId="0" borderId="0" xfId="0" applyFont="1" applyAlignment="1"/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0" fillId="0" borderId="0" xfId="0"/>
    <xf numFmtId="0" fontId="6" fillId="0" borderId="0" xfId="0" applyFont="1" applyFill="1" applyAlignment="1"/>
    <xf numFmtId="0" fontId="6" fillId="0" borderId="0" xfId="11" applyFont="1" applyFill="1" applyAlignment="1">
      <alignment horizontal="left"/>
    </xf>
    <xf numFmtId="0" fontId="6" fillId="0" borderId="0" xfId="0" applyFont="1" applyFill="1" applyAlignment="1">
      <alignment horizontal="right" vertical="top"/>
    </xf>
    <xf numFmtId="0" fontId="7" fillId="0" borderId="0" xfId="11" applyFont="1" applyAlignment="1">
      <alignment horizontal="left" vertical="center"/>
    </xf>
    <xf numFmtId="0" fontId="6" fillId="0" borderId="0" xfId="0" applyFont="1" applyAlignme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/>
    </xf>
    <xf numFmtId="0" fontId="6" fillId="0" borderId="0" xfId="11" applyFont="1" applyAlignment="1">
      <alignment horizontal="left"/>
    </xf>
    <xf numFmtId="0" fontId="6" fillId="0" borderId="1" xfId="0" applyNumberFormat="1" applyFont="1" applyBorder="1" applyAlignment="1">
      <alignment horizontal="center" vertical="top" wrapText="1" shrinkToFit="1"/>
    </xf>
    <xf numFmtId="4" fontId="6" fillId="0" borderId="1" xfId="0" applyNumberFormat="1" applyFont="1" applyBorder="1" applyAlignment="1">
      <alignment horizontal="left" vertical="top" wrapText="1" shrinkToFit="1"/>
    </xf>
    <xf numFmtId="49" fontId="6" fillId="0" borderId="1" xfId="0" applyNumberFormat="1" applyFont="1" applyBorder="1" applyAlignment="1">
      <alignment horizontal="center" vertical="top" wrapText="1" shrinkToFit="1"/>
    </xf>
    <xf numFmtId="0" fontId="6" fillId="0" borderId="1" xfId="0" applyNumberFormat="1" applyFont="1" applyBorder="1" applyAlignment="1">
      <alignment horizontal="right" vertical="top" wrapText="1" shrinkToFit="1"/>
    </xf>
    <xf numFmtId="0" fontId="6" fillId="0" borderId="0" xfId="0" applyFont="1" applyAlignment="1">
      <alignment vertical="top" wrapText="1" shrinkToFit="1"/>
    </xf>
    <xf numFmtId="0" fontId="7" fillId="0" borderId="0" xfId="0" applyFont="1" applyAlignment="1"/>
    <xf numFmtId="0" fontId="6" fillId="0" borderId="0" xfId="0" applyFont="1" applyAlignment="1">
      <alignment wrapText="1"/>
    </xf>
    <xf numFmtId="0" fontId="6" fillId="0" borderId="1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6" fillId="0" borderId="12" xfId="0" applyNumberFormat="1" applyFont="1" applyBorder="1" applyAlignment="1">
      <alignment horizontal="center" vertical="top" wrapText="1" shrinkToFit="1"/>
    </xf>
    <xf numFmtId="4" fontId="6" fillId="0" borderId="12" xfId="0" applyNumberFormat="1" applyFont="1" applyBorder="1" applyAlignment="1">
      <alignment horizontal="left" vertical="top" wrapText="1" shrinkToFit="1"/>
    </xf>
    <xf numFmtId="49" fontId="6" fillId="0" borderId="12" xfId="0" applyNumberFormat="1" applyFont="1" applyBorder="1" applyAlignment="1">
      <alignment horizontal="center" vertical="top" wrapText="1" shrinkToFit="1"/>
    </xf>
    <xf numFmtId="0" fontId="6" fillId="0" borderId="12" xfId="0" applyNumberFormat="1" applyFont="1" applyBorder="1" applyAlignment="1">
      <alignment horizontal="right" vertical="top" wrapText="1" shrinkToFi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top" wrapText="1"/>
    </xf>
    <xf numFmtId="0" fontId="7" fillId="0" borderId="3" xfId="11" applyFont="1" applyBorder="1" applyAlignment="1">
      <alignment horizontal="center" vertical="center" wrapText="1"/>
    </xf>
    <xf numFmtId="0" fontId="10" fillId="0" borderId="0" xfId="11" applyFont="1" applyBorder="1">
      <alignment horizont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4" fontId="7" fillId="0" borderId="6" xfId="11" applyNumberFormat="1" applyFont="1" applyBorder="1" applyAlignment="1">
      <alignment horizontal="right"/>
    </xf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vertical="top"/>
    </xf>
    <xf numFmtId="0" fontId="7" fillId="0" borderId="0" xfId="11" applyFont="1" applyAlignment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4" fontId="7" fillId="0" borderId="3" xfId="11" applyNumberFormat="1" applyFont="1" applyBorder="1" applyAlignment="1">
      <alignment horizontal="right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11" fillId="0" borderId="1" xfId="0" applyNumberFormat="1" applyFont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vertical="top" wrapText="1" shrinkToFit="1"/>
    </xf>
    <xf numFmtId="0" fontId="8" fillId="0" borderId="12" xfId="0" applyNumberFormat="1" applyFont="1" applyBorder="1" applyAlignment="1">
      <alignment horizontal="left" vertical="top" wrapText="1" shrinkToFit="1"/>
    </xf>
    <xf numFmtId="0" fontId="13" fillId="0" borderId="12" xfId="0" applyFont="1" applyBorder="1" applyAlignment="1">
      <alignment horizontal="left" vertical="top" wrapText="1" shrinkToFit="1"/>
    </xf>
    <xf numFmtId="0" fontId="14" fillId="0" borderId="1" xfId="0" applyNumberFormat="1" applyFont="1" applyBorder="1" applyAlignment="1">
      <alignment horizontal="left" vertical="top" wrapText="1" shrinkToFit="1"/>
    </xf>
    <xf numFmtId="0" fontId="13" fillId="0" borderId="1" xfId="0" applyFont="1" applyBorder="1" applyAlignment="1">
      <alignment horizontal="left" vertical="top" wrapText="1" shrinkToFit="1"/>
    </xf>
    <xf numFmtId="4" fontId="6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" fontId="8" fillId="0" borderId="1" xfId="3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2" xfId="0" applyNumberFormat="1" applyFont="1" applyBorder="1" applyAlignment="1">
      <alignment horizontal="left" vertical="top" wrapText="1" shrinkToFit="1"/>
    </xf>
    <xf numFmtId="4" fontId="11" fillId="0" borderId="17" xfId="0" applyNumberFormat="1" applyFont="1" applyBorder="1" applyAlignment="1">
      <alignment horizontal="left" vertical="center" wrapText="1" shrinkToFit="1"/>
    </xf>
    <xf numFmtId="4" fontId="11" fillId="0" borderId="21" xfId="0" applyNumberFormat="1" applyFont="1" applyBorder="1" applyAlignment="1">
      <alignment horizontal="left" vertical="center" wrapText="1" shrinkToFit="1"/>
    </xf>
    <xf numFmtId="4" fontId="11" fillId="0" borderId="22" xfId="0" applyNumberFormat="1" applyFont="1" applyBorder="1" applyAlignment="1">
      <alignment horizontal="left" vertical="center" wrapText="1" shrinkToFit="1"/>
    </xf>
    <xf numFmtId="4" fontId="18" fillId="0" borderId="12" xfId="17" applyNumberFormat="1" applyFont="1" applyFill="1" applyBorder="1" applyAlignment="1">
      <alignment horizontal="center" vertical="center" wrapText="1"/>
    </xf>
    <xf numFmtId="4" fontId="18" fillId="0" borderId="9" xfId="17" applyNumberFormat="1" applyFont="1" applyFill="1" applyBorder="1" applyAlignment="1">
      <alignment horizontal="center" vertical="center" wrapText="1"/>
    </xf>
    <xf numFmtId="4" fontId="18" fillId="0" borderId="10" xfId="17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4" fontId="18" fillId="0" borderId="1" xfId="15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18" fillId="0" borderId="12" xfId="15" applyNumberFormat="1" applyFont="1" applyFill="1" applyBorder="1" applyAlignment="1">
      <alignment horizontal="center" vertical="center" wrapText="1"/>
    </xf>
    <xf numFmtId="4" fontId="18" fillId="0" borderId="9" xfId="15" applyNumberFormat="1" applyFont="1" applyFill="1" applyBorder="1" applyAlignment="1">
      <alignment horizontal="center" vertical="center" wrapText="1"/>
    </xf>
    <xf numFmtId="4" fontId="18" fillId="0" borderId="10" xfId="15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18" fillId="0" borderId="1" xfId="17" applyNumberFormat="1" applyFont="1" applyFill="1" applyBorder="1" applyAlignment="1">
      <alignment horizontal="center" vertical="center" wrapText="1"/>
    </xf>
  </cellXfs>
  <cellStyles count="18">
    <cellStyle name="Normal_Sheet1" xfId="15"/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Обычный 2" xfId="14"/>
    <cellStyle name="Обычный_Бюджеты" xfId="17"/>
    <cellStyle name="ПеременныеСметы" xfId="6"/>
    <cellStyle name="Процентный 2" xfId="1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S297"/>
  <sheetViews>
    <sheetView showGridLines="0" topLeftCell="A166" zoomScale="90" zoomScaleNormal="90" workbookViewId="0">
      <selection activeCell="C170" sqref="C170"/>
    </sheetView>
  </sheetViews>
  <sheetFormatPr defaultRowHeight="12" outlineLevelRow="1" x14ac:dyDescent="0.2"/>
  <cols>
    <col min="1" max="1" width="3.85546875" style="61" customWidth="1"/>
    <col min="2" max="2" width="15.5703125" style="61" customWidth="1"/>
    <col min="3" max="3" width="63.5703125" style="61" customWidth="1"/>
    <col min="4" max="4" width="8.7109375" style="61" customWidth="1"/>
    <col min="5" max="6" width="11.42578125" style="27" customWidth="1"/>
    <col min="7" max="7" width="11.5703125" style="27" customWidth="1"/>
    <col min="8" max="12" width="11.42578125" style="27" customWidth="1"/>
    <col min="13" max="13" width="10" style="27" customWidth="1"/>
    <col min="14" max="14" width="10" style="19" customWidth="1"/>
    <col min="15" max="16384" width="9.140625" style="19"/>
  </cols>
  <sheetData>
    <row r="1" spans="1:14" s="2" customFormat="1" ht="12.75" x14ac:dyDescent="0.2">
      <c r="A1" s="1"/>
      <c r="C1" s="79"/>
      <c r="D1" s="3"/>
      <c r="E1" s="3"/>
      <c r="F1" s="4"/>
      <c r="G1" s="4"/>
      <c r="H1" s="4"/>
      <c r="I1" s="4"/>
      <c r="J1" s="4"/>
      <c r="K1" s="4"/>
      <c r="L1" s="4"/>
      <c r="N1" s="5" t="s">
        <v>18</v>
      </c>
    </row>
    <row r="2" spans="1:14" s="2" customFormat="1" ht="17.25" customHeight="1" outlineLevel="1" x14ac:dyDescent="0.2">
      <c r="A2" s="6" t="s">
        <v>25</v>
      </c>
      <c r="B2" s="7"/>
      <c r="C2" s="79"/>
      <c r="D2" s="3"/>
      <c r="E2" s="3"/>
      <c r="F2" s="4"/>
      <c r="G2" s="4"/>
      <c r="H2" s="4"/>
      <c r="I2" s="4"/>
      <c r="J2" s="4"/>
      <c r="K2" s="4"/>
      <c r="L2" s="6" t="s">
        <v>26</v>
      </c>
      <c r="M2" s="8"/>
      <c r="N2" s="8"/>
    </row>
    <row r="3" spans="1:14" s="2" customFormat="1" ht="17.25" customHeight="1" outlineLevel="1" x14ac:dyDescent="0.2">
      <c r="A3" s="9"/>
      <c r="B3" s="7"/>
      <c r="C3" s="79"/>
      <c r="D3" s="3"/>
      <c r="E3" s="3"/>
      <c r="F3" s="4"/>
      <c r="G3" s="4"/>
      <c r="H3" s="4"/>
      <c r="I3" s="4"/>
      <c r="J3" s="4"/>
      <c r="K3" s="4"/>
      <c r="L3" s="9"/>
      <c r="M3" s="8"/>
      <c r="N3" s="8"/>
    </row>
    <row r="4" spans="1:14" s="2" customFormat="1" ht="17.25" customHeight="1" outlineLevel="1" x14ac:dyDescent="0.2">
      <c r="A4" s="9"/>
      <c r="B4" s="7"/>
      <c r="C4" s="79"/>
      <c r="D4" s="3"/>
      <c r="E4" s="3"/>
      <c r="F4" s="4"/>
      <c r="G4" s="4"/>
      <c r="H4" s="4"/>
      <c r="I4" s="4"/>
      <c r="J4" s="4"/>
      <c r="K4" s="4"/>
      <c r="L4" s="9"/>
      <c r="M4" s="8"/>
      <c r="N4" s="8"/>
    </row>
    <row r="5" spans="1:14" s="2" customFormat="1" ht="17.25" customHeight="1" outlineLevel="1" x14ac:dyDescent="0.2">
      <c r="A5" s="10"/>
      <c r="B5" s="11"/>
      <c r="C5" s="80" t="s">
        <v>38</v>
      </c>
      <c r="D5" s="3"/>
      <c r="E5" s="3"/>
      <c r="F5" s="4"/>
      <c r="G5" s="4"/>
      <c r="H5" s="4"/>
      <c r="I5" s="4"/>
      <c r="J5" s="4"/>
      <c r="K5" s="4"/>
      <c r="L5" s="12"/>
      <c r="M5" s="11"/>
      <c r="N5" s="13" t="s">
        <v>38</v>
      </c>
    </row>
    <row r="6" spans="1:14" s="2" customFormat="1" ht="16.5" customHeight="1" outlineLevel="1" x14ac:dyDescent="0.2">
      <c r="A6" s="14" t="s">
        <v>37</v>
      </c>
      <c r="B6" s="15"/>
      <c r="C6" s="81"/>
      <c r="D6" s="3"/>
      <c r="E6" s="3"/>
      <c r="F6" s="4"/>
      <c r="G6" s="4"/>
      <c r="H6" s="4"/>
      <c r="I6" s="4"/>
      <c r="J6" s="4"/>
      <c r="K6" s="4"/>
      <c r="L6" s="14" t="s">
        <v>37</v>
      </c>
      <c r="M6" s="15"/>
      <c r="N6" s="16"/>
    </row>
    <row r="7" spans="1:14" ht="17.25" customHeight="1" x14ac:dyDescent="0.2">
      <c r="A7" s="17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18"/>
    </row>
    <row r="8" spans="1:14" ht="12.75" customHeight="1" x14ac:dyDescent="0.2">
      <c r="A8" s="20"/>
      <c r="B8" s="295" t="s">
        <v>19</v>
      </c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</row>
    <row r="9" spans="1:14" ht="12.75" x14ac:dyDescent="0.2">
      <c r="A9" s="21"/>
      <c r="B9" s="21"/>
      <c r="C9" s="67"/>
      <c r="D9" s="22"/>
      <c r="E9" s="22"/>
      <c r="F9" s="22"/>
      <c r="G9" s="22"/>
      <c r="H9" s="22"/>
      <c r="I9" s="22"/>
      <c r="J9" s="22"/>
      <c r="K9" s="21"/>
      <c r="L9" s="21"/>
      <c r="M9" s="21"/>
    </row>
    <row r="10" spans="1:14" ht="16.5" customHeight="1" x14ac:dyDescent="0.25">
      <c r="A10" s="23"/>
      <c r="B10" s="297" t="s">
        <v>39</v>
      </c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18"/>
    </row>
    <row r="11" spans="1:14" ht="12.75" customHeight="1" x14ac:dyDescent="0.2">
      <c r="A11" s="20"/>
      <c r="B11" s="295" t="s">
        <v>1</v>
      </c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</row>
    <row r="12" spans="1:14" ht="12.75" x14ac:dyDescent="0.2">
      <c r="A12" s="21"/>
      <c r="B12" s="21"/>
      <c r="C12" s="82"/>
      <c r="D12" s="22"/>
      <c r="E12" s="21"/>
      <c r="F12" s="21"/>
      <c r="G12" s="299" t="s">
        <v>20</v>
      </c>
      <c r="H12" s="299"/>
      <c r="I12" s="298"/>
      <c r="J12" s="298"/>
      <c r="K12" s="21"/>
      <c r="L12" s="21"/>
      <c r="M12" s="21"/>
    </row>
    <row r="13" spans="1:14" ht="12.75" customHeight="1" x14ac:dyDescent="0.2">
      <c r="A13" s="24" t="s">
        <v>21</v>
      </c>
      <c r="B13" s="296" t="s">
        <v>40</v>
      </c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</row>
    <row r="14" spans="1:14" ht="12.75" customHeight="1" x14ac:dyDescent="0.2">
      <c r="A14" s="20"/>
      <c r="B14" s="295" t="s">
        <v>2</v>
      </c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</row>
    <row r="15" spans="1:14" ht="12.75" x14ac:dyDescent="0.2">
      <c r="A15" s="21"/>
      <c r="B15" s="21"/>
      <c r="C15" s="82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12.75" x14ac:dyDescent="0.2">
      <c r="A16" s="25" t="s">
        <v>22</v>
      </c>
      <c r="B16" s="25"/>
      <c r="C16" s="303"/>
      <c r="D16" s="303"/>
      <c r="E16" s="303"/>
      <c r="F16" s="303"/>
      <c r="G16" s="303"/>
      <c r="H16" s="303"/>
      <c r="I16" s="303"/>
      <c r="J16" s="303"/>
      <c r="K16" s="21"/>
      <c r="L16" s="21"/>
      <c r="M16" s="21"/>
    </row>
    <row r="17" spans="1:19" ht="12.75" x14ac:dyDescent="0.2">
      <c r="A17" s="26"/>
      <c r="B17" s="26"/>
      <c r="C17" s="83"/>
      <c r="D17" s="26"/>
      <c r="E17" s="26"/>
      <c r="G17" s="28"/>
      <c r="H17" s="301" t="s">
        <v>23</v>
      </c>
      <c r="I17" s="302"/>
      <c r="J17" s="302"/>
      <c r="K17" s="302"/>
      <c r="L17" s="309">
        <v>6098710.5999999996</v>
      </c>
      <c r="M17" s="309"/>
      <c r="N17" s="29" t="s">
        <v>27</v>
      </c>
    </row>
    <row r="18" spans="1:19" ht="12.75" x14ac:dyDescent="0.2">
      <c r="A18" s="308"/>
      <c r="B18" s="308"/>
      <c r="C18" s="308"/>
      <c r="D18" s="308"/>
      <c r="G18" s="28"/>
      <c r="H18" s="301" t="s">
        <v>24</v>
      </c>
      <c r="I18" s="302"/>
      <c r="J18" s="302"/>
      <c r="K18" s="302"/>
      <c r="L18" s="300">
        <v>814501.61</v>
      </c>
      <c r="M18" s="300"/>
      <c r="N18" s="29" t="s">
        <v>27</v>
      </c>
    </row>
    <row r="19" spans="1:19" ht="12.75" outlineLevel="1" x14ac:dyDescent="0.2">
      <c r="A19" s="22"/>
      <c r="B19" s="22"/>
      <c r="C19" s="67"/>
      <c r="D19" s="22"/>
      <c r="G19" s="28"/>
      <c r="H19" s="301" t="s">
        <v>33</v>
      </c>
      <c r="I19" s="302"/>
      <c r="J19" s="302"/>
      <c r="K19" s="302"/>
      <c r="L19" s="300">
        <f>L20+M20</f>
        <v>6172.22</v>
      </c>
      <c r="M19" s="300"/>
      <c r="N19" s="29" t="s">
        <v>32</v>
      </c>
    </row>
    <row r="20" spans="1:19" ht="12.75" x14ac:dyDescent="0.2">
      <c r="A20" s="26"/>
      <c r="B20" s="26"/>
      <c r="C20" s="83"/>
      <c r="D20" s="26"/>
      <c r="E20" s="26"/>
      <c r="F20" s="26"/>
      <c r="G20" s="26"/>
      <c r="H20" s="26"/>
      <c r="I20" s="26"/>
      <c r="J20" s="26"/>
      <c r="K20" s="26"/>
      <c r="L20" s="30">
        <v>6012.66</v>
      </c>
      <c r="M20" s="30">
        <v>159.56</v>
      </c>
    </row>
    <row r="21" spans="1:19" ht="12.75" customHeight="1" x14ac:dyDescent="0.2">
      <c r="A21" s="303" t="s">
        <v>840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1"/>
    </row>
    <row r="22" spans="1:19" x14ac:dyDescent="0.2">
      <c r="A22" s="32"/>
      <c r="B22" s="19"/>
      <c r="C22" s="84"/>
      <c r="D22" s="33"/>
      <c r="E22" s="33"/>
      <c r="F22" s="24"/>
      <c r="G22" s="24"/>
      <c r="H22" s="24"/>
      <c r="I22" s="24"/>
      <c r="J22" s="24"/>
      <c r="K22" s="24"/>
      <c r="L22" s="24"/>
      <c r="M22" s="34"/>
    </row>
    <row r="23" spans="1:19" ht="15" customHeight="1" x14ac:dyDescent="0.2">
      <c r="A23" s="310" t="s">
        <v>5</v>
      </c>
      <c r="B23" s="310" t="s">
        <v>6</v>
      </c>
      <c r="C23" s="310" t="s">
        <v>0</v>
      </c>
      <c r="D23" s="292" t="s">
        <v>7</v>
      </c>
      <c r="E23" s="292" t="s">
        <v>28</v>
      </c>
      <c r="F23" s="293"/>
      <c r="G23" s="294"/>
      <c r="H23" s="293" t="s">
        <v>3</v>
      </c>
      <c r="I23" s="292" t="s">
        <v>31</v>
      </c>
      <c r="J23" s="293"/>
      <c r="K23" s="293"/>
      <c r="L23" s="294"/>
      <c r="M23" s="293" t="s">
        <v>8</v>
      </c>
      <c r="N23" s="312"/>
    </row>
    <row r="24" spans="1:19" ht="12" customHeight="1" x14ac:dyDescent="0.2">
      <c r="A24" s="289"/>
      <c r="B24" s="289"/>
      <c r="C24" s="289"/>
      <c r="D24" s="304"/>
      <c r="E24" s="305" t="s">
        <v>29</v>
      </c>
      <c r="F24" s="317"/>
      <c r="G24" s="318"/>
      <c r="H24" s="313"/>
      <c r="I24" s="305" t="s">
        <v>30</v>
      </c>
      <c r="J24" s="306"/>
      <c r="K24" s="306"/>
      <c r="L24" s="307"/>
      <c r="M24" s="313"/>
      <c r="N24" s="314"/>
    </row>
    <row r="25" spans="1:19" ht="23.25" customHeight="1" x14ac:dyDescent="0.2">
      <c r="A25" s="289"/>
      <c r="B25" s="289"/>
      <c r="C25" s="289"/>
      <c r="D25" s="289"/>
      <c r="E25" s="35" t="s">
        <v>4</v>
      </c>
      <c r="F25" s="35" t="s">
        <v>9</v>
      </c>
      <c r="G25" s="289" t="s">
        <v>10</v>
      </c>
      <c r="H25" s="313"/>
      <c r="I25" s="289" t="s">
        <v>4</v>
      </c>
      <c r="J25" s="289" t="s">
        <v>11</v>
      </c>
      <c r="K25" s="35" t="s">
        <v>12</v>
      </c>
      <c r="L25" s="289" t="s">
        <v>10</v>
      </c>
      <c r="M25" s="315"/>
      <c r="N25" s="316"/>
    </row>
    <row r="26" spans="1:19" ht="18" customHeight="1" x14ac:dyDescent="0.2">
      <c r="A26" s="289"/>
      <c r="B26" s="289"/>
      <c r="C26" s="289"/>
      <c r="D26" s="290"/>
      <c r="E26" s="310" t="s">
        <v>11</v>
      </c>
      <c r="F26" s="310" t="s">
        <v>13</v>
      </c>
      <c r="G26" s="290"/>
      <c r="H26" s="313"/>
      <c r="I26" s="289"/>
      <c r="J26" s="289"/>
      <c r="K26" s="310" t="s">
        <v>14</v>
      </c>
      <c r="L26" s="290"/>
      <c r="M26" s="319" t="s">
        <v>15</v>
      </c>
      <c r="N26" s="320"/>
    </row>
    <row r="27" spans="1:19" ht="20.25" customHeight="1" x14ac:dyDescent="0.2">
      <c r="A27" s="311"/>
      <c r="B27" s="311"/>
      <c r="C27" s="311"/>
      <c r="D27" s="291"/>
      <c r="E27" s="311"/>
      <c r="F27" s="311"/>
      <c r="G27" s="291"/>
      <c r="H27" s="321"/>
      <c r="I27" s="311"/>
      <c r="J27" s="311"/>
      <c r="K27" s="311"/>
      <c r="L27" s="291"/>
      <c r="M27" s="36" t="s">
        <v>16</v>
      </c>
      <c r="N27" s="36" t="s">
        <v>17</v>
      </c>
    </row>
    <row r="28" spans="1:19" x14ac:dyDescent="0.2">
      <c r="A28" s="71">
        <v>1</v>
      </c>
      <c r="B28" s="71">
        <v>2</v>
      </c>
      <c r="C28" s="71">
        <v>3</v>
      </c>
      <c r="D28" s="71">
        <v>4</v>
      </c>
      <c r="E28" s="71">
        <v>5</v>
      </c>
      <c r="F28" s="71">
        <v>6</v>
      </c>
      <c r="G28" s="71">
        <v>7</v>
      </c>
      <c r="H28" s="71">
        <v>8</v>
      </c>
      <c r="I28" s="71">
        <v>9</v>
      </c>
      <c r="J28" s="71">
        <v>10</v>
      </c>
      <c r="K28" s="71">
        <v>11</v>
      </c>
      <c r="L28" s="71">
        <v>12</v>
      </c>
      <c r="M28" s="71">
        <v>13</v>
      </c>
      <c r="N28" s="71">
        <v>14</v>
      </c>
      <c r="O28" s="37"/>
      <c r="P28" s="37"/>
      <c r="Q28" s="37"/>
    </row>
    <row r="29" spans="1:19" s="43" customFormat="1" ht="17.850000000000001" customHeight="1" x14ac:dyDescent="0.2">
      <c r="A29" s="326" t="s">
        <v>43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</row>
    <row r="30" spans="1:19" ht="48" x14ac:dyDescent="0.2">
      <c r="A30" s="38">
        <v>1</v>
      </c>
      <c r="B30" s="39" t="s">
        <v>44</v>
      </c>
      <c r="C30" s="39" t="s">
        <v>45</v>
      </c>
      <c r="D30" s="40">
        <v>3</v>
      </c>
      <c r="E30" s="41" t="s">
        <v>46</v>
      </c>
      <c r="F30" s="41"/>
      <c r="G30" s="41">
        <v>11.28</v>
      </c>
      <c r="H30" s="41" t="s">
        <v>47</v>
      </c>
      <c r="I30" s="42">
        <v>2843.49</v>
      </c>
      <c r="J30" s="42">
        <v>2793.27</v>
      </c>
      <c r="K30" s="42"/>
      <c r="L30" s="42">
        <v>50.22</v>
      </c>
      <c r="M30" s="41">
        <v>7.62</v>
      </c>
      <c r="N30" s="41">
        <v>22.86</v>
      </c>
      <c r="O30" s="43"/>
      <c r="P30" s="43"/>
      <c r="Q30" s="43"/>
      <c r="R30" s="43"/>
      <c r="S30" s="43"/>
    </row>
    <row r="31" spans="1:19" ht="72" x14ac:dyDescent="0.2">
      <c r="A31" s="38">
        <v>2</v>
      </c>
      <c r="B31" s="39" t="s">
        <v>48</v>
      </c>
      <c r="C31" s="39" t="s">
        <v>49</v>
      </c>
      <c r="D31" s="40">
        <v>0.514374</v>
      </c>
      <c r="E31" s="41" t="s">
        <v>50</v>
      </c>
      <c r="F31" s="41" t="s">
        <v>51</v>
      </c>
      <c r="G31" s="41"/>
      <c r="H31" s="41" t="s">
        <v>52</v>
      </c>
      <c r="I31" s="42">
        <v>10484.16</v>
      </c>
      <c r="J31" s="42">
        <v>329.28</v>
      </c>
      <c r="K31" s="42" t="s">
        <v>53</v>
      </c>
      <c r="L31" s="42"/>
      <c r="M31" s="41" t="s">
        <v>54</v>
      </c>
      <c r="N31" s="41" t="s">
        <v>55</v>
      </c>
      <c r="O31" s="43"/>
      <c r="P31" s="43"/>
      <c r="Q31" s="43"/>
      <c r="R31" s="43"/>
      <c r="S31" s="43"/>
    </row>
    <row r="32" spans="1:19" ht="144" x14ac:dyDescent="0.2">
      <c r="A32" s="38">
        <v>3</v>
      </c>
      <c r="B32" s="39" t="s">
        <v>56</v>
      </c>
      <c r="C32" s="39" t="s">
        <v>57</v>
      </c>
      <c r="D32" s="40">
        <v>984.65849100000003</v>
      </c>
      <c r="E32" s="41">
        <v>7.36</v>
      </c>
      <c r="F32" s="41">
        <v>7.36</v>
      </c>
      <c r="G32" s="41"/>
      <c r="H32" s="41" t="s">
        <v>58</v>
      </c>
      <c r="I32" s="42">
        <v>63392.31</v>
      </c>
      <c r="J32" s="42"/>
      <c r="K32" s="42">
        <v>63392.31</v>
      </c>
      <c r="L32" s="42"/>
      <c r="M32" s="41"/>
      <c r="N32" s="41"/>
      <c r="O32" s="43"/>
      <c r="P32" s="43"/>
      <c r="Q32" s="43"/>
      <c r="R32" s="43"/>
      <c r="S32" s="43"/>
    </row>
    <row r="33" spans="1:19" ht="60" x14ac:dyDescent="0.2">
      <c r="A33" s="38">
        <v>4</v>
      </c>
      <c r="B33" s="39" t="s">
        <v>59</v>
      </c>
      <c r="C33" s="39" t="s">
        <v>60</v>
      </c>
      <c r="D33" s="40">
        <v>0.51436999999999999</v>
      </c>
      <c r="E33" s="41" t="s">
        <v>61</v>
      </c>
      <c r="F33" s="41" t="s">
        <v>62</v>
      </c>
      <c r="G33" s="41">
        <v>2.4</v>
      </c>
      <c r="H33" s="41" t="s">
        <v>63</v>
      </c>
      <c r="I33" s="42">
        <v>1583.61</v>
      </c>
      <c r="J33" s="42">
        <v>165.47</v>
      </c>
      <c r="K33" s="42" t="s">
        <v>64</v>
      </c>
      <c r="L33" s="42">
        <v>8.91</v>
      </c>
      <c r="M33" s="41" t="s">
        <v>65</v>
      </c>
      <c r="N33" s="41" t="s">
        <v>66</v>
      </c>
      <c r="O33" s="43"/>
      <c r="P33" s="43"/>
      <c r="Q33" s="43"/>
      <c r="R33" s="43"/>
      <c r="S33" s="43"/>
    </row>
    <row r="34" spans="1:19" s="58" customFormat="1" ht="108" x14ac:dyDescent="0.2">
      <c r="A34" s="38">
        <v>5</v>
      </c>
      <c r="B34" s="39" t="s">
        <v>67</v>
      </c>
      <c r="C34" s="39" t="s">
        <v>68</v>
      </c>
      <c r="D34" s="40">
        <v>0.18</v>
      </c>
      <c r="E34" s="41" t="s">
        <v>69</v>
      </c>
      <c r="F34" s="41"/>
      <c r="G34" s="41"/>
      <c r="H34" s="41" t="s">
        <v>70</v>
      </c>
      <c r="I34" s="42">
        <v>3578.88</v>
      </c>
      <c r="J34" s="42">
        <v>3578.88</v>
      </c>
      <c r="K34" s="42"/>
      <c r="L34" s="42"/>
      <c r="M34" s="41">
        <v>184.8</v>
      </c>
      <c r="N34" s="41">
        <v>33.26</v>
      </c>
      <c r="O34" s="43"/>
      <c r="P34" s="43"/>
      <c r="Q34" s="43"/>
      <c r="R34" s="43"/>
      <c r="S34" s="43"/>
    </row>
    <row r="35" spans="1:19" ht="60" x14ac:dyDescent="0.2">
      <c r="A35" s="38">
        <v>6</v>
      </c>
      <c r="B35" s="39" t="s">
        <v>71</v>
      </c>
      <c r="C35" s="39" t="s">
        <v>72</v>
      </c>
      <c r="D35" s="40">
        <v>27</v>
      </c>
      <c r="E35" s="41">
        <v>4.2699999999999996</v>
      </c>
      <c r="F35" s="41">
        <v>4.2699999999999996</v>
      </c>
      <c r="G35" s="41"/>
      <c r="H35" s="41" t="s">
        <v>73</v>
      </c>
      <c r="I35" s="42">
        <v>954.72</v>
      </c>
      <c r="J35" s="42"/>
      <c r="K35" s="42">
        <v>954.72</v>
      </c>
      <c r="L35" s="42"/>
      <c r="M35" s="41"/>
      <c r="N35" s="41"/>
      <c r="O35" s="43"/>
      <c r="P35" s="43"/>
      <c r="Q35" s="43"/>
      <c r="R35" s="43"/>
      <c r="S35" s="43"/>
    </row>
    <row r="36" spans="1:19" ht="72" x14ac:dyDescent="0.2">
      <c r="A36" s="38">
        <v>7</v>
      </c>
      <c r="B36" s="39" t="s">
        <v>74</v>
      </c>
      <c r="C36" s="39" t="s">
        <v>75</v>
      </c>
      <c r="D36" s="40">
        <v>4.2706000000000001E-2</v>
      </c>
      <c r="E36" s="41" t="s">
        <v>76</v>
      </c>
      <c r="F36" s="41" t="s">
        <v>77</v>
      </c>
      <c r="G36" s="41"/>
      <c r="H36" s="41" t="s">
        <v>78</v>
      </c>
      <c r="I36" s="42">
        <v>557.64</v>
      </c>
      <c r="J36" s="42">
        <v>19.8</v>
      </c>
      <c r="K36" s="42" t="s">
        <v>79</v>
      </c>
      <c r="L36" s="42"/>
      <c r="M36" s="41" t="s">
        <v>80</v>
      </c>
      <c r="N36" s="41" t="s">
        <v>81</v>
      </c>
      <c r="O36" s="43"/>
      <c r="P36" s="43"/>
      <c r="Q36" s="43"/>
      <c r="R36" s="43"/>
      <c r="S36" s="43"/>
    </row>
    <row r="37" spans="1:19" ht="60" x14ac:dyDescent="0.2">
      <c r="A37" s="38">
        <v>8</v>
      </c>
      <c r="B37" s="39" t="s">
        <v>82</v>
      </c>
      <c r="C37" s="39" t="s">
        <v>83</v>
      </c>
      <c r="D37" s="40">
        <v>4.2706000000000001E-2</v>
      </c>
      <c r="E37" s="41">
        <v>1828.94</v>
      </c>
      <c r="F37" s="41" t="s">
        <v>84</v>
      </c>
      <c r="G37" s="41"/>
      <c r="H37" s="41" t="s">
        <v>85</v>
      </c>
      <c r="I37" s="42">
        <v>404.91</v>
      </c>
      <c r="J37" s="42"/>
      <c r="K37" s="42" t="s">
        <v>86</v>
      </c>
      <c r="L37" s="42"/>
      <c r="M37" s="41" t="s">
        <v>87</v>
      </c>
      <c r="N37" s="41" t="s">
        <v>88</v>
      </c>
      <c r="O37" s="43"/>
      <c r="P37" s="43"/>
      <c r="Q37" s="43"/>
      <c r="R37" s="43"/>
      <c r="S37" s="43"/>
    </row>
    <row r="38" spans="1:19" ht="60" x14ac:dyDescent="0.2">
      <c r="A38" s="38">
        <v>9</v>
      </c>
      <c r="B38" s="39" t="s">
        <v>89</v>
      </c>
      <c r="C38" s="39" t="s">
        <v>90</v>
      </c>
      <c r="D38" s="40">
        <v>0.163665</v>
      </c>
      <c r="E38" s="41" t="s">
        <v>91</v>
      </c>
      <c r="F38" s="41"/>
      <c r="G38" s="41"/>
      <c r="H38" s="41" t="s">
        <v>92</v>
      </c>
      <c r="I38" s="42">
        <v>1499.13</v>
      </c>
      <c r="J38" s="42">
        <v>1499.13</v>
      </c>
      <c r="K38" s="42"/>
      <c r="L38" s="42"/>
      <c r="M38" s="41">
        <v>88.5</v>
      </c>
      <c r="N38" s="41">
        <v>14.48</v>
      </c>
      <c r="O38" s="43"/>
      <c r="P38" s="43"/>
      <c r="Q38" s="43"/>
      <c r="R38" s="43"/>
      <c r="S38" s="43"/>
    </row>
    <row r="39" spans="1:19" s="58" customFormat="1" ht="60" x14ac:dyDescent="0.2">
      <c r="A39" s="72">
        <v>10</v>
      </c>
      <c r="B39" s="73" t="s">
        <v>93</v>
      </c>
      <c r="C39" s="73" t="s">
        <v>94</v>
      </c>
      <c r="D39" s="74">
        <v>0.42699999999999999</v>
      </c>
      <c r="E39" s="75" t="s">
        <v>95</v>
      </c>
      <c r="F39" s="75" t="s">
        <v>96</v>
      </c>
      <c r="G39" s="75"/>
      <c r="H39" s="75" t="s">
        <v>97</v>
      </c>
      <c r="I39" s="76">
        <v>1340.21</v>
      </c>
      <c r="J39" s="76">
        <v>629.41</v>
      </c>
      <c r="K39" s="76" t="s">
        <v>98</v>
      </c>
      <c r="L39" s="76"/>
      <c r="M39" s="75" t="s">
        <v>99</v>
      </c>
      <c r="N39" s="75" t="s">
        <v>100</v>
      </c>
      <c r="O39" s="43"/>
      <c r="P39" s="43"/>
      <c r="Q39" s="43"/>
      <c r="R39" s="43"/>
      <c r="S39" s="43"/>
    </row>
    <row r="40" spans="1:19" ht="36" x14ac:dyDescent="0.2">
      <c r="A40" s="324" t="s">
        <v>101</v>
      </c>
      <c r="B40" s="325"/>
      <c r="C40" s="325"/>
      <c r="D40" s="325"/>
      <c r="E40" s="325"/>
      <c r="F40" s="325"/>
      <c r="G40" s="325"/>
      <c r="H40" s="325"/>
      <c r="I40" s="76">
        <v>101319.23</v>
      </c>
      <c r="J40" s="76"/>
      <c r="K40" s="76"/>
      <c r="L40" s="76"/>
      <c r="M40" s="75"/>
      <c r="N40" s="75" t="s">
        <v>102</v>
      </c>
      <c r="O40" s="43"/>
      <c r="P40" s="43"/>
      <c r="Q40" s="43"/>
      <c r="R40" s="43"/>
      <c r="S40" s="43"/>
    </row>
    <row r="41" spans="1:19" ht="17.850000000000001" customHeight="1" x14ac:dyDescent="0.2">
      <c r="A41" s="326" t="s">
        <v>103</v>
      </c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43"/>
      <c r="P41" s="43"/>
      <c r="Q41" s="43"/>
      <c r="R41" s="43"/>
      <c r="S41" s="43"/>
    </row>
    <row r="42" spans="1:19" ht="17.850000000000001" customHeight="1" x14ac:dyDescent="0.2">
      <c r="A42" s="322" t="s">
        <v>104</v>
      </c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43"/>
      <c r="P42" s="43"/>
      <c r="Q42" s="43"/>
      <c r="R42" s="43"/>
      <c r="S42" s="43"/>
    </row>
    <row r="43" spans="1:19" ht="72" x14ac:dyDescent="0.2">
      <c r="A43" s="38">
        <v>11</v>
      </c>
      <c r="B43" s="39" t="s">
        <v>105</v>
      </c>
      <c r="C43" s="39" t="s">
        <v>106</v>
      </c>
      <c r="D43" s="40">
        <v>8.3750400000000003</v>
      </c>
      <c r="E43" s="41" t="s">
        <v>107</v>
      </c>
      <c r="F43" s="41" t="s">
        <v>108</v>
      </c>
      <c r="G43" s="41">
        <v>122.14</v>
      </c>
      <c r="H43" s="41" t="s">
        <v>109</v>
      </c>
      <c r="I43" s="42">
        <v>13258.61</v>
      </c>
      <c r="J43" s="42">
        <v>3403.11</v>
      </c>
      <c r="K43" s="42" t="s">
        <v>110</v>
      </c>
      <c r="L43" s="42">
        <v>8464.32</v>
      </c>
      <c r="M43" s="41" t="s">
        <v>111</v>
      </c>
      <c r="N43" s="41" t="s">
        <v>112</v>
      </c>
      <c r="O43" s="43"/>
      <c r="P43" s="43"/>
      <c r="Q43" s="43"/>
      <c r="R43" s="43"/>
      <c r="S43" s="43"/>
    </row>
    <row r="44" spans="1:19" ht="72" x14ac:dyDescent="0.2">
      <c r="A44" s="38">
        <v>12</v>
      </c>
      <c r="B44" s="39" t="s">
        <v>113</v>
      </c>
      <c r="C44" s="39" t="s">
        <v>114</v>
      </c>
      <c r="D44" s="40">
        <v>6.9792000000000007E-2</v>
      </c>
      <c r="E44" s="41" t="s">
        <v>115</v>
      </c>
      <c r="F44" s="41" t="s">
        <v>116</v>
      </c>
      <c r="G44" s="41">
        <v>65179.49</v>
      </c>
      <c r="H44" s="41" t="s">
        <v>117</v>
      </c>
      <c r="I44" s="42">
        <v>22281.25</v>
      </c>
      <c r="J44" s="42">
        <v>1351.61</v>
      </c>
      <c r="K44" s="42" t="s">
        <v>118</v>
      </c>
      <c r="L44" s="42">
        <v>20077.5</v>
      </c>
      <c r="M44" s="41" t="s">
        <v>119</v>
      </c>
      <c r="N44" s="41" t="s">
        <v>120</v>
      </c>
      <c r="O44" s="43"/>
      <c r="P44" s="43"/>
      <c r="Q44" s="43"/>
      <c r="R44" s="43"/>
      <c r="S44" s="43"/>
    </row>
    <row r="45" spans="1:19" ht="84" x14ac:dyDescent="0.2">
      <c r="A45" s="38">
        <v>13</v>
      </c>
      <c r="B45" s="39" t="s">
        <v>121</v>
      </c>
      <c r="C45" s="39" t="s">
        <v>122</v>
      </c>
      <c r="D45" s="40">
        <v>0.61317999999999995</v>
      </c>
      <c r="E45" s="41" t="s">
        <v>123</v>
      </c>
      <c r="F45" s="41" t="s">
        <v>124</v>
      </c>
      <c r="G45" s="41">
        <v>115164.17</v>
      </c>
      <c r="H45" s="41" t="s">
        <v>125</v>
      </c>
      <c r="I45" s="42">
        <v>414151.9</v>
      </c>
      <c r="J45" s="42">
        <v>33419.19</v>
      </c>
      <c r="K45" s="42" t="s">
        <v>126</v>
      </c>
      <c r="L45" s="42">
        <v>364097.99</v>
      </c>
      <c r="M45" s="41" t="s">
        <v>127</v>
      </c>
      <c r="N45" s="41" t="s">
        <v>128</v>
      </c>
      <c r="O45" s="43"/>
      <c r="P45" s="43"/>
      <c r="Q45" s="43"/>
      <c r="R45" s="43"/>
      <c r="S45" s="43"/>
    </row>
    <row r="46" spans="1:19" ht="72" x14ac:dyDescent="0.2">
      <c r="A46" s="38">
        <v>14</v>
      </c>
      <c r="B46" s="39" t="s">
        <v>129</v>
      </c>
      <c r="C46" s="39" t="s">
        <v>130</v>
      </c>
      <c r="D46" s="40">
        <v>1.6819000000000001E-2</v>
      </c>
      <c r="E46" s="41" t="s">
        <v>131</v>
      </c>
      <c r="F46" s="41" t="s">
        <v>132</v>
      </c>
      <c r="G46" s="41">
        <v>140653.25</v>
      </c>
      <c r="H46" s="41" t="s">
        <v>133</v>
      </c>
      <c r="I46" s="42">
        <v>15510.4</v>
      </c>
      <c r="J46" s="42">
        <v>2623.45</v>
      </c>
      <c r="K46" s="42" t="s">
        <v>134</v>
      </c>
      <c r="L46" s="42">
        <v>12071.42</v>
      </c>
      <c r="M46" s="41" t="s">
        <v>135</v>
      </c>
      <c r="N46" s="41" t="s">
        <v>136</v>
      </c>
      <c r="O46" s="43"/>
      <c r="P46" s="43"/>
      <c r="Q46" s="43"/>
      <c r="R46" s="43"/>
      <c r="S46" s="43"/>
    </row>
    <row r="47" spans="1:19" ht="48" x14ac:dyDescent="0.2">
      <c r="A47" s="38">
        <v>15</v>
      </c>
      <c r="B47" s="39" t="s">
        <v>137</v>
      </c>
      <c r="C47" s="39" t="s">
        <v>138</v>
      </c>
      <c r="D47" s="40">
        <v>3.8239999999999998</v>
      </c>
      <c r="E47" s="41">
        <v>2118.8200000000002</v>
      </c>
      <c r="F47" s="41"/>
      <c r="G47" s="41">
        <v>2118.8200000000002</v>
      </c>
      <c r="H47" s="41" t="s">
        <v>139</v>
      </c>
      <c r="I47" s="42">
        <v>40104.28</v>
      </c>
      <c r="J47" s="42"/>
      <c r="K47" s="42"/>
      <c r="L47" s="42">
        <v>40104.28</v>
      </c>
      <c r="M47" s="41"/>
      <c r="N47" s="41"/>
      <c r="O47" s="43"/>
      <c r="P47" s="43"/>
      <c r="Q47" s="43"/>
      <c r="R47" s="43"/>
      <c r="S47" s="43"/>
    </row>
    <row r="48" spans="1:19" ht="72" x14ac:dyDescent="0.2">
      <c r="A48" s="38">
        <v>16</v>
      </c>
      <c r="B48" s="39" t="s">
        <v>140</v>
      </c>
      <c r="C48" s="39" t="s">
        <v>141</v>
      </c>
      <c r="D48" s="40">
        <v>5.4080000000000003E-2</v>
      </c>
      <c r="E48" s="41" t="s">
        <v>142</v>
      </c>
      <c r="F48" s="41" t="s">
        <v>143</v>
      </c>
      <c r="G48" s="41">
        <v>6691.67</v>
      </c>
      <c r="H48" s="41" t="s">
        <v>144</v>
      </c>
      <c r="I48" s="42">
        <v>2563.4499999999998</v>
      </c>
      <c r="J48" s="42">
        <v>427.74</v>
      </c>
      <c r="K48" s="42" t="s">
        <v>145</v>
      </c>
      <c r="L48" s="42">
        <v>2120.0700000000002</v>
      </c>
      <c r="M48" s="41" t="s">
        <v>146</v>
      </c>
      <c r="N48" s="41" t="s">
        <v>147</v>
      </c>
      <c r="O48" s="43"/>
      <c r="P48" s="43"/>
      <c r="Q48" s="43"/>
      <c r="R48" s="43"/>
      <c r="S48" s="43"/>
    </row>
    <row r="49" spans="1:19" ht="84" x14ac:dyDescent="0.2">
      <c r="A49" s="38">
        <v>17</v>
      </c>
      <c r="B49" s="39" t="s">
        <v>148</v>
      </c>
      <c r="C49" s="39" t="s">
        <v>149</v>
      </c>
      <c r="D49" s="40">
        <v>1.537344</v>
      </c>
      <c r="E49" s="41" t="s">
        <v>150</v>
      </c>
      <c r="F49" s="41">
        <v>125.02</v>
      </c>
      <c r="G49" s="41">
        <v>3660.01</v>
      </c>
      <c r="H49" s="41" t="s">
        <v>151</v>
      </c>
      <c r="I49" s="42">
        <v>32900.269999999997</v>
      </c>
      <c r="J49" s="42">
        <v>2586.1999999999998</v>
      </c>
      <c r="K49" s="42">
        <v>1118.26</v>
      </c>
      <c r="L49" s="42">
        <v>29195.81</v>
      </c>
      <c r="M49" s="41">
        <v>14.3</v>
      </c>
      <c r="N49" s="41">
        <v>21.98</v>
      </c>
      <c r="O49" s="43"/>
      <c r="P49" s="43"/>
      <c r="Q49" s="43"/>
      <c r="R49" s="43"/>
      <c r="S49" s="43"/>
    </row>
    <row r="50" spans="1:19" ht="96" x14ac:dyDescent="0.2">
      <c r="A50" s="38">
        <v>18</v>
      </c>
      <c r="B50" s="39" t="s">
        <v>152</v>
      </c>
      <c r="C50" s="39" t="s">
        <v>153</v>
      </c>
      <c r="D50" s="40">
        <v>0.79464000000000001</v>
      </c>
      <c r="E50" s="41" t="s">
        <v>154</v>
      </c>
      <c r="F50" s="41">
        <v>87.33</v>
      </c>
      <c r="G50" s="41">
        <v>968</v>
      </c>
      <c r="H50" s="41" t="s">
        <v>155</v>
      </c>
      <c r="I50" s="42">
        <v>8507.65</v>
      </c>
      <c r="J50" s="42">
        <v>2210.08</v>
      </c>
      <c r="K50" s="42">
        <v>375.18</v>
      </c>
      <c r="L50" s="42">
        <v>5922.39</v>
      </c>
      <c r="M50" s="41">
        <v>21.2</v>
      </c>
      <c r="N50" s="41">
        <v>16.850000000000001</v>
      </c>
      <c r="O50" s="43"/>
      <c r="P50" s="43"/>
      <c r="Q50" s="43"/>
      <c r="R50" s="43"/>
      <c r="S50" s="43"/>
    </row>
    <row r="51" spans="1:19" ht="17.850000000000001" customHeight="1" x14ac:dyDescent="0.2">
      <c r="A51" s="322" t="s">
        <v>156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43"/>
      <c r="P51" s="43"/>
      <c r="Q51" s="43"/>
      <c r="R51" s="43"/>
      <c r="S51" s="43"/>
    </row>
    <row r="52" spans="1:19" ht="84" x14ac:dyDescent="0.2">
      <c r="A52" s="38">
        <v>19</v>
      </c>
      <c r="B52" s="39" t="s">
        <v>157</v>
      </c>
      <c r="C52" s="39" t="s">
        <v>158</v>
      </c>
      <c r="D52" s="40">
        <v>10.761407999999999</v>
      </c>
      <c r="E52" s="41" t="s">
        <v>159</v>
      </c>
      <c r="F52" s="41">
        <v>57.9</v>
      </c>
      <c r="G52" s="41">
        <v>1069.07</v>
      </c>
      <c r="H52" s="41" t="s">
        <v>160</v>
      </c>
      <c r="I52" s="42">
        <v>78677.19</v>
      </c>
      <c r="J52" s="42">
        <v>26336.61</v>
      </c>
      <c r="K52" s="42">
        <v>3790.81</v>
      </c>
      <c r="L52" s="42">
        <v>48549.77</v>
      </c>
      <c r="M52" s="41">
        <v>18.170000000000002</v>
      </c>
      <c r="N52" s="41">
        <v>195.53</v>
      </c>
      <c r="O52" s="43"/>
      <c r="P52" s="43"/>
      <c r="Q52" s="43"/>
      <c r="R52" s="43"/>
      <c r="S52" s="43"/>
    </row>
    <row r="53" spans="1:19" ht="17.850000000000001" customHeight="1" x14ac:dyDescent="0.2">
      <c r="A53" s="322" t="s">
        <v>161</v>
      </c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43"/>
      <c r="P53" s="43"/>
      <c r="Q53" s="43"/>
      <c r="R53" s="43"/>
      <c r="S53" s="43"/>
    </row>
    <row r="54" spans="1:19" ht="84" x14ac:dyDescent="0.2">
      <c r="A54" s="38">
        <v>20</v>
      </c>
      <c r="B54" s="39" t="s">
        <v>157</v>
      </c>
      <c r="C54" s="39" t="s">
        <v>162</v>
      </c>
      <c r="D54" s="40">
        <v>4.5999999999999996</v>
      </c>
      <c r="E54" s="41" t="s">
        <v>159</v>
      </c>
      <c r="F54" s="41">
        <v>57.9</v>
      </c>
      <c r="G54" s="41">
        <v>1069.07</v>
      </c>
      <c r="H54" s="41" t="s">
        <v>160</v>
      </c>
      <c r="I54" s="42">
        <v>33630.83</v>
      </c>
      <c r="J54" s="42">
        <v>11257.67</v>
      </c>
      <c r="K54" s="42">
        <v>1620.4</v>
      </c>
      <c r="L54" s="42">
        <v>20752.759999999998</v>
      </c>
      <c r="M54" s="41">
        <v>18.170000000000002</v>
      </c>
      <c r="N54" s="41">
        <v>83.58</v>
      </c>
      <c r="O54" s="43"/>
      <c r="P54" s="43"/>
      <c r="Q54" s="43"/>
      <c r="R54" s="43"/>
      <c r="S54" s="43"/>
    </row>
    <row r="55" spans="1:19" ht="17.850000000000001" customHeight="1" x14ac:dyDescent="0.2">
      <c r="A55" s="322" t="s">
        <v>163</v>
      </c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43"/>
      <c r="P55" s="43"/>
      <c r="Q55" s="43"/>
      <c r="R55" s="43"/>
      <c r="S55" s="43"/>
    </row>
    <row r="56" spans="1:19" ht="84" x14ac:dyDescent="0.2">
      <c r="A56" s="38">
        <v>21</v>
      </c>
      <c r="B56" s="39" t="s">
        <v>164</v>
      </c>
      <c r="C56" s="39" t="s">
        <v>165</v>
      </c>
      <c r="D56" s="40">
        <v>0.13</v>
      </c>
      <c r="E56" s="41" t="s">
        <v>166</v>
      </c>
      <c r="F56" s="41" t="s">
        <v>167</v>
      </c>
      <c r="G56" s="41">
        <v>5200.46</v>
      </c>
      <c r="H56" s="41" t="s">
        <v>168</v>
      </c>
      <c r="I56" s="42">
        <v>4318.43</v>
      </c>
      <c r="J56" s="42">
        <v>1104.1500000000001</v>
      </c>
      <c r="K56" s="42" t="s">
        <v>169</v>
      </c>
      <c r="L56" s="42">
        <v>889.02</v>
      </c>
      <c r="M56" s="41" t="s">
        <v>170</v>
      </c>
      <c r="N56" s="41" t="s">
        <v>171</v>
      </c>
      <c r="O56" s="43"/>
      <c r="P56" s="43"/>
      <c r="Q56" s="43"/>
      <c r="R56" s="43"/>
      <c r="S56" s="43"/>
    </row>
    <row r="57" spans="1:19" ht="60" x14ac:dyDescent="0.2">
      <c r="A57" s="72">
        <v>22</v>
      </c>
      <c r="B57" s="73" t="s">
        <v>172</v>
      </c>
      <c r="C57" s="73" t="s">
        <v>173</v>
      </c>
      <c r="D57" s="74">
        <v>0.13</v>
      </c>
      <c r="E57" s="75" t="s">
        <v>174</v>
      </c>
      <c r="F57" s="75" t="s">
        <v>175</v>
      </c>
      <c r="G57" s="75">
        <v>260.02</v>
      </c>
      <c r="H57" s="75" t="s">
        <v>176</v>
      </c>
      <c r="I57" s="76">
        <v>167.54</v>
      </c>
      <c r="J57" s="76">
        <v>16.22</v>
      </c>
      <c r="K57" s="76" t="s">
        <v>177</v>
      </c>
      <c r="L57" s="76">
        <v>44.44</v>
      </c>
      <c r="M57" s="75" t="s">
        <v>178</v>
      </c>
      <c r="N57" s="75" t="s">
        <v>179</v>
      </c>
      <c r="O57" s="43"/>
      <c r="P57" s="43"/>
      <c r="Q57" s="43"/>
      <c r="R57" s="43"/>
      <c r="S57" s="43"/>
    </row>
    <row r="58" spans="1:19" ht="36" x14ac:dyDescent="0.2">
      <c r="A58" s="324" t="s">
        <v>180</v>
      </c>
      <c r="B58" s="325"/>
      <c r="C58" s="325"/>
      <c r="D58" s="325"/>
      <c r="E58" s="325"/>
      <c r="F58" s="325"/>
      <c r="G58" s="325"/>
      <c r="H58" s="325"/>
      <c r="I58" s="76">
        <v>795974.2</v>
      </c>
      <c r="J58" s="76"/>
      <c r="K58" s="76"/>
      <c r="L58" s="76"/>
      <c r="M58" s="75"/>
      <c r="N58" s="75" t="s">
        <v>181</v>
      </c>
      <c r="O58" s="43"/>
      <c r="P58" s="43"/>
      <c r="Q58" s="43"/>
      <c r="R58" s="43"/>
      <c r="S58" s="43"/>
    </row>
    <row r="59" spans="1:19" ht="17.850000000000001" customHeight="1" x14ac:dyDescent="0.2">
      <c r="A59" s="326" t="s">
        <v>182</v>
      </c>
      <c r="B59" s="327"/>
      <c r="C59" s="327"/>
      <c r="D59" s="327"/>
      <c r="E59" s="327"/>
      <c r="F59" s="327"/>
      <c r="G59" s="327"/>
      <c r="H59" s="327"/>
      <c r="I59" s="327"/>
      <c r="J59" s="327"/>
      <c r="K59" s="327"/>
      <c r="L59" s="327"/>
      <c r="M59" s="327"/>
      <c r="N59" s="327"/>
      <c r="O59" s="43"/>
      <c r="P59" s="43"/>
      <c r="Q59" s="43"/>
      <c r="R59" s="43"/>
      <c r="S59" s="43"/>
    </row>
    <row r="60" spans="1:19" ht="17.850000000000001" customHeight="1" x14ac:dyDescent="0.2">
      <c r="A60" s="322" t="s">
        <v>183</v>
      </c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43"/>
      <c r="P60" s="43"/>
      <c r="Q60" s="43"/>
      <c r="R60" s="43"/>
      <c r="S60" s="43"/>
    </row>
    <row r="61" spans="1:19" ht="72" x14ac:dyDescent="0.2">
      <c r="A61" s="38">
        <v>23</v>
      </c>
      <c r="B61" s="39" t="s">
        <v>184</v>
      </c>
      <c r="C61" s="39" t="s">
        <v>185</v>
      </c>
      <c r="D61" s="40">
        <v>0.2</v>
      </c>
      <c r="E61" s="41" t="s">
        <v>186</v>
      </c>
      <c r="F61" s="41" t="s">
        <v>187</v>
      </c>
      <c r="G61" s="41">
        <v>5588.68</v>
      </c>
      <c r="H61" s="41" t="s">
        <v>188</v>
      </c>
      <c r="I61" s="42">
        <v>21284.99</v>
      </c>
      <c r="J61" s="42">
        <v>8235.58</v>
      </c>
      <c r="K61" s="42" t="s">
        <v>189</v>
      </c>
      <c r="L61" s="42">
        <v>6395.12</v>
      </c>
      <c r="M61" s="41" t="s">
        <v>190</v>
      </c>
      <c r="N61" s="41" t="s">
        <v>191</v>
      </c>
      <c r="O61" s="43"/>
      <c r="P61" s="43"/>
      <c r="Q61" s="43"/>
      <c r="R61" s="43"/>
      <c r="S61" s="43"/>
    </row>
    <row r="62" spans="1:19" ht="48" x14ac:dyDescent="0.2">
      <c r="A62" s="38">
        <v>24</v>
      </c>
      <c r="B62" s="39" t="s">
        <v>192</v>
      </c>
      <c r="C62" s="39" t="s">
        <v>193</v>
      </c>
      <c r="D62" s="40">
        <v>6</v>
      </c>
      <c r="E62" s="41">
        <v>998.57</v>
      </c>
      <c r="F62" s="41"/>
      <c r="G62" s="41">
        <v>998.57</v>
      </c>
      <c r="H62" s="41" t="s">
        <v>194</v>
      </c>
      <c r="I62" s="42">
        <v>49541.279999999999</v>
      </c>
      <c r="J62" s="42"/>
      <c r="K62" s="42"/>
      <c r="L62" s="42">
        <v>49541.279999999999</v>
      </c>
      <c r="M62" s="41"/>
      <c r="N62" s="41"/>
      <c r="O62" s="43"/>
      <c r="P62" s="43"/>
      <c r="Q62" s="43"/>
      <c r="R62" s="43"/>
      <c r="S62" s="43"/>
    </row>
    <row r="63" spans="1:19" ht="72" x14ac:dyDescent="0.2">
      <c r="A63" s="38">
        <v>25</v>
      </c>
      <c r="B63" s="39" t="s">
        <v>195</v>
      </c>
      <c r="C63" s="39" t="s">
        <v>196</v>
      </c>
      <c r="D63" s="40">
        <v>1</v>
      </c>
      <c r="E63" s="41">
        <v>876.78</v>
      </c>
      <c r="F63" s="41"/>
      <c r="G63" s="41">
        <v>876.78</v>
      </c>
      <c r="H63" s="41" t="s">
        <v>188</v>
      </c>
      <c r="I63" s="42">
        <v>5016.5</v>
      </c>
      <c r="J63" s="42"/>
      <c r="K63" s="42"/>
      <c r="L63" s="42">
        <v>5016.5</v>
      </c>
      <c r="M63" s="41"/>
      <c r="N63" s="41"/>
      <c r="O63" s="43"/>
      <c r="P63" s="43"/>
      <c r="Q63" s="43"/>
      <c r="R63" s="43"/>
      <c r="S63" s="43"/>
    </row>
    <row r="64" spans="1:19" ht="48" x14ac:dyDescent="0.2">
      <c r="A64" s="38">
        <v>26</v>
      </c>
      <c r="B64" s="39" t="s">
        <v>197</v>
      </c>
      <c r="C64" s="39" t="s">
        <v>198</v>
      </c>
      <c r="D64" s="40">
        <v>6</v>
      </c>
      <c r="E64" s="41">
        <v>1411.12</v>
      </c>
      <c r="F64" s="41"/>
      <c r="G64" s="41">
        <v>1411.12</v>
      </c>
      <c r="H64" s="41" t="s">
        <v>199</v>
      </c>
      <c r="I64" s="42">
        <v>55652.58</v>
      </c>
      <c r="J64" s="42"/>
      <c r="K64" s="42"/>
      <c r="L64" s="42">
        <v>55652.58</v>
      </c>
      <c r="M64" s="41"/>
      <c r="N64" s="41"/>
      <c r="O64" s="43"/>
      <c r="P64" s="43"/>
      <c r="Q64" s="43"/>
      <c r="R64" s="43"/>
      <c r="S64" s="43"/>
    </row>
    <row r="65" spans="1:19" ht="48" x14ac:dyDescent="0.2">
      <c r="A65" s="38">
        <v>27</v>
      </c>
      <c r="B65" s="39" t="s">
        <v>192</v>
      </c>
      <c r="C65" s="39" t="s">
        <v>200</v>
      </c>
      <c r="D65" s="40">
        <v>6</v>
      </c>
      <c r="E65" s="41">
        <v>998.57</v>
      </c>
      <c r="F65" s="41"/>
      <c r="G65" s="41">
        <v>998.57</v>
      </c>
      <c r="H65" s="41" t="s">
        <v>194</v>
      </c>
      <c r="I65" s="42">
        <v>49541.279999999999</v>
      </c>
      <c r="J65" s="42"/>
      <c r="K65" s="42"/>
      <c r="L65" s="42">
        <v>49541.279999999999</v>
      </c>
      <c r="M65" s="41"/>
      <c r="N65" s="41"/>
      <c r="O65" s="43"/>
      <c r="P65" s="43"/>
      <c r="Q65" s="43"/>
      <c r="R65" s="43"/>
      <c r="S65" s="43"/>
    </row>
    <row r="66" spans="1:19" ht="72" x14ac:dyDescent="0.2">
      <c r="A66" s="38">
        <v>28</v>
      </c>
      <c r="B66" s="39" t="s">
        <v>195</v>
      </c>
      <c r="C66" s="39" t="s">
        <v>201</v>
      </c>
      <c r="D66" s="40">
        <v>1</v>
      </c>
      <c r="E66" s="41">
        <v>876.78</v>
      </c>
      <c r="F66" s="41"/>
      <c r="G66" s="41">
        <v>876.78</v>
      </c>
      <c r="H66" s="41" t="s">
        <v>188</v>
      </c>
      <c r="I66" s="42">
        <v>5016.5</v>
      </c>
      <c r="J66" s="42"/>
      <c r="K66" s="42"/>
      <c r="L66" s="42">
        <v>5016.5</v>
      </c>
      <c r="M66" s="41"/>
      <c r="N66" s="41"/>
      <c r="O66" s="43"/>
      <c r="P66" s="43"/>
      <c r="Q66" s="43"/>
      <c r="R66" s="43"/>
      <c r="S66" s="43"/>
    </row>
    <row r="67" spans="1:19" ht="72" x14ac:dyDescent="0.2">
      <c r="A67" s="38">
        <v>29</v>
      </c>
      <c r="B67" s="39" t="s">
        <v>202</v>
      </c>
      <c r="C67" s="39" t="s">
        <v>203</v>
      </c>
      <c r="D67" s="40">
        <v>1.7</v>
      </c>
      <c r="E67" s="41" t="s">
        <v>204</v>
      </c>
      <c r="F67" s="41" t="s">
        <v>205</v>
      </c>
      <c r="G67" s="41">
        <v>1257.76</v>
      </c>
      <c r="H67" s="41" t="s">
        <v>206</v>
      </c>
      <c r="I67" s="42">
        <v>16858.34</v>
      </c>
      <c r="J67" s="42">
        <v>5315.8</v>
      </c>
      <c r="K67" s="42" t="s">
        <v>207</v>
      </c>
      <c r="L67" s="42">
        <v>11062.78</v>
      </c>
      <c r="M67" s="41" t="s">
        <v>208</v>
      </c>
      <c r="N67" s="41" t="s">
        <v>209</v>
      </c>
      <c r="O67" s="43"/>
      <c r="P67" s="43"/>
      <c r="Q67" s="43"/>
      <c r="R67" s="43"/>
      <c r="S67" s="43"/>
    </row>
    <row r="68" spans="1:19" ht="60" x14ac:dyDescent="0.2">
      <c r="A68" s="38">
        <v>30</v>
      </c>
      <c r="B68" s="39" t="s">
        <v>210</v>
      </c>
      <c r="C68" s="39" t="s">
        <v>211</v>
      </c>
      <c r="D68" s="40">
        <v>0.18995000000000001</v>
      </c>
      <c r="E68" s="41" t="s">
        <v>212</v>
      </c>
      <c r="F68" s="41">
        <v>290.76</v>
      </c>
      <c r="G68" s="41">
        <v>10389.85</v>
      </c>
      <c r="H68" s="41" t="s">
        <v>213</v>
      </c>
      <c r="I68" s="42">
        <v>11436.86</v>
      </c>
      <c r="J68" s="42">
        <v>840.27</v>
      </c>
      <c r="K68" s="42">
        <v>348.92</v>
      </c>
      <c r="L68" s="42">
        <v>10247.67</v>
      </c>
      <c r="M68" s="41">
        <v>31.4</v>
      </c>
      <c r="N68" s="41">
        <v>5.96</v>
      </c>
      <c r="O68" s="43"/>
      <c r="P68" s="43"/>
      <c r="Q68" s="43"/>
      <c r="R68" s="43"/>
      <c r="S68" s="43"/>
    </row>
    <row r="69" spans="1:19" ht="72" x14ac:dyDescent="0.2">
      <c r="A69" s="38">
        <v>31</v>
      </c>
      <c r="B69" s="39" t="s">
        <v>214</v>
      </c>
      <c r="C69" s="39" t="s">
        <v>215</v>
      </c>
      <c r="D69" s="40">
        <v>0.08</v>
      </c>
      <c r="E69" s="41" t="s">
        <v>216</v>
      </c>
      <c r="F69" s="41" t="s">
        <v>217</v>
      </c>
      <c r="G69" s="41">
        <v>199.38</v>
      </c>
      <c r="H69" s="41" t="s">
        <v>218</v>
      </c>
      <c r="I69" s="42">
        <v>139.76</v>
      </c>
      <c r="J69" s="42">
        <v>62.38</v>
      </c>
      <c r="K69" s="42" t="s">
        <v>219</v>
      </c>
      <c r="L69" s="42">
        <v>73.27</v>
      </c>
      <c r="M69" s="41" t="s">
        <v>220</v>
      </c>
      <c r="N69" s="41">
        <v>0.42</v>
      </c>
      <c r="O69" s="43"/>
      <c r="P69" s="43"/>
      <c r="Q69" s="43"/>
      <c r="R69" s="43"/>
      <c r="S69" s="43"/>
    </row>
    <row r="70" spans="1:19" ht="60" x14ac:dyDescent="0.2">
      <c r="A70" s="38">
        <v>32</v>
      </c>
      <c r="B70" s="39" t="s">
        <v>221</v>
      </c>
      <c r="C70" s="39" t="s">
        <v>222</v>
      </c>
      <c r="D70" s="40">
        <v>1.556</v>
      </c>
      <c r="E70" s="41" t="s">
        <v>223</v>
      </c>
      <c r="F70" s="41">
        <v>12.24</v>
      </c>
      <c r="G70" s="41">
        <v>28.82</v>
      </c>
      <c r="H70" s="41" t="s">
        <v>224</v>
      </c>
      <c r="I70" s="42">
        <v>6532.54</v>
      </c>
      <c r="J70" s="42">
        <v>6153.64</v>
      </c>
      <c r="K70" s="42">
        <v>124.85</v>
      </c>
      <c r="L70" s="42">
        <v>254.05</v>
      </c>
      <c r="M70" s="41">
        <v>29.8</v>
      </c>
      <c r="N70" s="41">
        <v>46.37</v>
      </c>
      <c r="O70" s="43"/>
      <c r="P70" s="43"/>
      <c r="Q70" s="43"/>
      <c r="R70" s="43"/>
      <c r="S70" s="43"/>
    </row>
    <row r="71" spans="1:19" ht="17.850000000000001" customHeight="1" x14ac:dyDescent="0.2">
      <c r="A71" s="322" t="s">
        <v>225</v>
      </c>
      <c r="B71" s="323"/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43"/>
      <c r="P71" s="43"/>
      <c r="Q71" s="43"/>
      <c r="R71" s="43"/>
      <c r="S71" s="43"/>
    </row>
    <row r="72" spans="1:19" ht="60" x14ac:dyDescent="0.2">
      <c r="A72" s="38">
        <v>33</v>
      </c>
      <c r="B72" s="39" t="s">
        <v>226</v>
      </c>
      <c r="C72" s="39" t="s">
        <v>227</v>
      </c>
      <c r="D72" s="40">
        <v>51.638750000000002</v>
      </c>
      <c r="E72" s="41" t="s">
        <v>228</v>
      </c>
      <c r="F72" s="41" t="s">
        <v>229</v>
      </c>
      <c r="G72" s="41">
        <v>725.73</v>
      </c>
      <c r="H72" s="41" t="s">
        <v>230</v>
      </c>
      <c r="I72" s="42">
        <v>278331.83</v>
      </c>
      <c r="J72" s="42">
        <v>35236.730000000003</v>
      </c>
      <c r="K72" s="42" t="s">
        <v>231</v>
      </c>
      <c r="L72" s="42">
        <v>229411.86</v>
      </c>
      <c r="M72" s="41" t="s">
        <v>232</v>
      </c>
      <c r="N72" s="41" t="s">
        <v>233</v>
      </c>
      <c r="O72" s="43"/>
      <c r="P72" s="43"/>
      <c r="Q72" s="43"/>
      <c r="R72" s="43"/>
      <c r="S72" s="43"/>
    </row>
    <row r="73" spans="1:19" ht="72" x14ac:dyDescent="0.2">
      <c r="A73" s="38">
        <v>34</v>
      </c>
      <c r="B73" s="39" t="s">
        <v>234</v>
      </c>
      <c r="C73" s="39" t="s">
        <v>235</v>
      </c>
      <c r="D73" s="40">
        <v>0.37636399999999998</v>
      </c>
      <c r="E73" s="41" t="s">
        <v>236</v>
      </c>
      <c r="F73" s="41" t="s">
        <v>237</v>
      </c>
      <c r="G73" s="41">
        <v>8016.79</v>
      </c>
      <c r="H73" s="41" t="s">
        <v>238</v>
      </c>
      <c r="I73" s="42">
        <v>16202.96</v>
      </c>
      <c r="J73" s="42">
        <v>2628.34</v>
      </c>
      <c r="K73" s="42" t="s">
        <v>239</v>
      </c>
      <c r="L73" s="42">
        <v>13423.66</v>
      </c>
      <c r="M73" s="41" t="s">
        <v>240</v>
      </c>
      <c r="N73" s="41" t="s">
        <v>241</v>
      </c>
      <c r="O73" s="43"/>
      <c r="P73" s="43"/>
      <c r="Q73" s="43"/>
      <c r="R73" s="43"/>
      <c r="S73" s="43"/>
    </row>
    <row r="74" spans="1:19" ht="72" x14ac:dyDescent="0.2">
      <c r="A74" s="38">
        <v>35</v>
      </c>
      <c r="B74" s="39" t="s">
        <v>242</v>
      </c>
      <c r="C74" s="39" t="s">
        <v>243</v>
      </c>
      <c r="D74" s="40">
        <v>0.50097999999999998</v>
      </c>
      <c r="E74" s="41" t="s">
        <v>244</v>
      </c>
      <c r="F74" s="41" t="s">
        <v>245</v>
      </c>
      <c r="G74" s="41">
        <v>8684.36</v>
      </c>
      <c r="H74" s="41" t="s">
        <v>246</v>
      </c>
      <c r="I74" s="42">
        <v>36833.919999999998</v>
      </c>
      <c r="J74" s="42">
        <v>8486.08</v>
      </c>
      <c r="K74" s="42" t="s">
        <v>247</v>
      </c>
      <c r="L74" s="42">
        <v>26983.85</v>
      </c>
      <c r="M74" s="41" t="s">
        <v>248</v>
      </c>
      <c r="N74" s="41" t="s">
        <v>249</v>
      </c>
      <c r="O74" s="43"/>
      <c r="P74" s="43"/>
      <c r="Q74" s="43"/>
      <c r="R74" s="43"/>
      <c r="S74" s="43"/>
    </row>
    <row r="75" spans="1:19" ht="72" x14ac:dyDescent="0.2">
      <c r="A75" s="38">
        <v>36</v>
      </c>
      <c r="B75" s="39" t="s">
        <v>250</v>
      </c>
      <c r="C75" s="39" t="s">
        <v>251</v>
      </c>
      <c r="D75" s="40">
        <v>3.258</v>
      </c>
      <c r="E75" s="41" t="s">
        <v>252</v>
      </c>
      <c r="F75" s="41" t="s">
        <v>253</v>
      </c>
      <c r="G75" s="41">
        <v>661</v>
      </c>
      <c r="H75" s="41" t="s">
        <v>254</v>
      </c>
      <c r="I75" s="42">
        <v>14991.98</v>
      </c>
      <c r="J75" s="42">
        <v>1719.83</v>
      </c>
      <c r="K75" s="42" t="s">
        <v>255</v>
      </c>
      <c r="L75" s="42">
        <v>12322.54</v>
      </c>
      <c r="M75" s="41" t="s">
        <v>256</v>
      </c>
      <c r="N75" s="41" t="s">
        <v>257</v>
      </c>
      <c r="O75" s="43"/>
      <c r="P75" s="43"/>
      <c r="Q75" s="43"/>
      <c r="R75" s="43"/>
      <c r="S75" s="43"/>
    </row>
    <row r="76" spans="1:19" ht="72" x14ac:dyDescent="0.2">
      <c r="A76" s="38">
        <v>37</v>
      </c>
      <c r="B76" s="39" t="s">
        <v>258</v>
      </c>
      <c r="C76" s="39" t="s">
        <v>259</v>
      </c>
      <c r="D76" s="40">
        <v>1.6870000000000001</v>
      </c>
      <c r="E76" s="41" t="s">
        <v>260</v>
      </c>
      <c r="F76" s="41" t="s">
        <v>261</v>
      </c>
      <c r="G76" s="41">
        <v>2259.5300000000002</v>
      </c>
      <c r="H76" s="41" t="s">
        <v>262</v>
      </c>
      <c r="I76" s="42">
        <v>42460.68</v>
      </c>
      <c r="J76" s="42">
        <v>11085.01</v>
      </c>
      <c r="K76" s="42" t="s">
        <v>263</v>
      </c>
      <c r="L76" s="42">
        <v>30741.63</v>
      </c>
      <c r="M76" s="41" t="s">
        <v>264</v>
      </c>
      <c r="N76" s="41" t="s">
        <v>265</v>
      </c>
      <c r="O76" s="43"/>
      <c r="P76" s="43"/>
      <c r="Q76" s="43"/>
      <c r="R76" s="43"/>
      <c r="S76" s="43"/>
    </row>
    <row r="77" spans="1:19" ht="84" x14ac:dyDescent="0.2">
      <c r="A77" s="38">
        <v>38</v>
      </c>
      <c r="B77" s="39" t="s">
        <v>266</v>
      </c>
      <c r="C77" s="39" t="s">
        <v>267</v>
      </c>
      <c r="D77" s="40">
        <v>0.46686</v>
      </c>
      <c r="E77" s="41" t="s">
        <v>268</v>
      </c>
      <c r="F77" s="41">
        <v>15.68</v>
      </c>
      <c r="G77" s="41">
        <v>9746.0499999999993</v>
      </c>
      <c r="H77" s="41" t="s">
        <v>269</v>
      </c>
      <c r="I77" s="42">
        <v>25716.66</v>
      </c>
      <c r="J77" s="42">
        <v>6016.11</v>
      </c>
      <c r="K77" s="42">
        <v>33.909999999999997</v>
      </c>
      <c r="L77" s="42">
        <v>19666.64</v>
      </c>
      <c r="M77" s="41">
        <v>103</v>
      </c>
      <c r="N77" s="41">
        <v>48.09</v>
      </c>
      <c r="O77" s="43"/>
      <c r="P77" s="43"/>
      <c r="Q77" s="43"/>
      <c r="R77" s="43"/>
      <c r="S77" s="43"/>
    </row>
    <row r="78" spans="1:19" ht="48" x14ac:dyDescent="0.2">
      <c r="A78" s="38">
        <v>39</v>
      </c>
      <c r="B78" s="39" t="s">
        <v>270</v>
      </c>
      <c r="C78" s="39" t="s">
        <v>271</v>
      </c>
      <c r="D78" s="40">
        <v>2.35</v>
      </c>
      <c r="E78" s="41">
        <v>592.54999999999995</v>
      </c>
      <c r="F78" s="41"/>
      <c r="G78" s="41">
        <v>592.54999999999995</v>
      </c>
      <c r="H78" s="41" t="s">
        <v>272</v>
      </c>
      <c r="I78" s="42">
        <v>7236.5</v>
      </c>
      <c r="J78" s="42"/>
      <c r="K78" s="42"/>
      <c r="L78" s="42">
        <v>7236.5</v>
      </c>
      <c r="M78" s="41"/>
      <c r="N78" s="41"/>
      <c r="O78" s="43"/>
      <c r="P78" s="43"/>
      <c r="Q78" s="43"/>
      <c r="R78" s="43"/>
      <c r="S78" s="43"/>
    </row>
    <row r="79" spans="1:19" ht="72" x14ac:dyDescent="0.2">
      <c r="A79" s="38">
        <v>40</v>
      </c>
      <c r="B79" s="39" t="s">
        <v>273</v>
      </c>
      <c r="C79" s="39" t="s">
        <v>274</v>
      </c>
      <c r="D79" s="40">
        <v>2.76</v>
      </c>
      <c r="E79" s="41" t="s">
        <v>275</v>
      </c>
      <c r="F79" s="41" t="s">
        <v>276</v>
      </c>
      <c r="G79" s="41">
        <v>379.61</v>
      </c>
      <c r="H79" s="41" t="s">
        <v>277</v>
      </c>
      <c r="I79" s="42">
        <v>7530.27</v>
      </c>
      <c r="J79" s="42">
        <v>4341.3999999999996</v>
      </c>
      <c r="K79" s="42" t="s">
        <v>278</v>
      </c>
      <c r="L79" s="42">
        <v>3114.87</v>
      </c>
      <c r="M79" s="41" t="s">
        <v>279</v>
      </c>
      <c r="N79" s="41" t="s">
        <v>280</v>
      </c>
      <c r="O79" s="43"/>
      <c r="P79" s="43"/>
      <c r="Q79" s="43"/>
      <c r="R79" s="43"/>
      <c r="S79" s="43"/>
    </row>
    <row r="80" spans="1:19" ht="17.850000000000001" customHeight="1" x14ac:dyDescent="0.2">
      <c r="A80" s="322" t="s">
        <v>281</v>
      </c>
      <c r="B80" s="323"/>
      <c r="C80" s="323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43"/>
      <c r="P80" s="43"/>
      <c r="Q80" s="43"/>
      <c r="R80" s="43"/>
      <c r="S80" s="43"/>
    </row>
    <row r="81" spans="1:19" ht="72" x14ac:dyDescent="0.2">
      <c r="A81" s="38">
        <v>41</v>
      </c>
      <c r="B81" s="39" t="s">
        <v>282</v>
      </c>
      <c r="C81" s="39" t="s">
        <v>283</v>
      </c>
      <c r="D81" s="40">
        <v>0.03</v>
      </c>
      <c r="E81" s="41" t="s">
        <v>284</v>
      </c>
      <c r="F81" s="41" t="s">
        <v>285</v>
      </c>
      <c r="G81" s="41">
        <v>143.75</v>
      </c>
      <c r="H81" s="41" t="s">
        <v>286</v>
      </c>
      <c r="I81" s="42">
        <v>271.88</v>
      </c>
      <c r="J81" s="42">
        <v>63.69</v>
      </c>
      <c r="K81" s="42" t="s">
        <v>287</v>
      </c>
      <c r="L81" s="42">
        <v>27.74</v>
      </c>
      <c r="M81" s="41" t="s">
        <v>288</v>
      </c>
      <c r="N81" s="41" t="s">
        <v>289</v>
      </c>
      <c r="O81" s="43"/>
      <c r="P81" s="43"/>
      <c r="Q81" s="43"/>
      <c r="R81" s="43"/>
      <c r="S81" s="43"/>
    </row>
    <row r="82" spans="1:19" x14ac:dyDescent="0.2">
      <c r="A82" s="38">
        <v>42</v>
      </c>
      <c r="B82" s="39" t="s">
        <v>290</v>
      </c>
      <c r="C82" s="39" t="s">
        <v>291</v>
      </c>
      <c r="D82" s="40">
        <v>3</v>
      </c>
      <c r="E82" s="41">
        <v>286</v>
      </c>
      <c r="F82" s="41"/>
      <c r="G82" s="41">
        <v>286</v>
      </c>
      <c r="H82" s="41"/>
      <c r="I82" s="42">
        <v>858</v>
      </c>
      <c r="J82" s="42"/>
      <c r="K82" s="42"/>
      <c r="L82" s="42">
        <v>858</v>
      </c>
      <c r="M82" s="41"/>
      <c r="N82" s="41"/>
      <c r="O82" s="43"/>
      <c r="P82" s="43"/>
      <c r="Q82" s="43"/>
      <c r="R82" s="43"/>
      <c r="S82" s="43"/>
    </row>
    <row r="83" spans="1:19" ht="72" x14ac:dyDescent="0.2">
      <c r="A83" s="38">
        <v>43</v>
      </c>
      <c r="B83" s="39" t="s">
        <v>292</v>
      </c>
      <c r="C83" s="39" t="s">
        <v>293</v>
      </c>
      <c r="D83" s="40">
        <v>0.16600000000000001</v>
      </c>
      <c r="E83" s="41" t="s">
        <v>294</v>
      </c>
      <c r="F83" s="41" t="s">
        <v>143</v>
      </c>
      <c r="G83" s="41">
        <v>6691.67</v>
      </c>
      <c r="H83" s="41" t="s">
        <v>144</v>
      </c>
      <c r="I83" s="42">
        <v>7008.37</v>
      </c>
      <c r="J83" s="42">
        <v>452.75</v>
      </c>
      <c r="K83" s="42" t="s">
        <v>295</v>
      </c>
      <c r="L83" s="42">
        <v>6507.61</v>
      </c>
      <c r="M83" s="41" t="s">
        <v>296</v>
      </c>
      <c r="N83" s="41" t="s">
        <v>297</v>
      </c>
      <c r="O83" s="43"/>
      <c r="P83" s="43"/>
      <c r="Q83" s="43"/>
      <c r="R83" s="43"/>
      <c r="S83" s="43"/>
    </row>
    <row r="84" spans="1:19" ht="72" x14ac:dyDescent="0.2">
      <c r="A84" s="38">
        <v>44</v>
      </c>
      <c r="B84" s="39" t="s">
        <v>298</v>
      </c>
      <c r="C84" s="39" t="s">
        <v>299</v>
      </c>
      <c r="D84" s="40">
        <v>0.21812500000000001</v>
      </c>
      <c r="E84" s="41" t="s">
        <v>300</v>
      </c>
      <c r="F84" s="41" t="s">
        <v>301</v>
      </c>
      <c r="G84" s="41">
        <v>1682.75</v>
      </c>
      <c r="H84" s="41" t="s">
        <v>302</v>
      </c>
      <c r="I84" s="42">
        <v>2354.29</v>
      </c>
      <c r="J84" s="42">
        <v>602.17999999999995</v>
      </c>
      <c r="K84" s="42" t="s">
        <v>303</v>
      </c>
      <c r="L84" s="42">
        <v>1684.72</v>
      </c>
      <c r="M84" s="41" t="s">
        <v>304</v>
      </c>
      <c r="N84" s="41" t="s">
        <v>305</v>
      </c>
      <c r="O84" s="43"/>
      <c r="P84" s="43"/>
      <c r="Q84" s="43"/>
      <c r="R84" s="43"/>
      <c r="S84" s="43"/>
    </row>
    <row r="85" spans="1:19" ht="72" x14ac:dyDescent="0.2">
      <c r="A85" s="38">
        <v>45</v>
      </c>
      <c r="B85" s="39" t="s">
        <v>292</v>
      </c>
      <c r="C85" s="39" t="s">
        <v>306</v>
      </c>
      <c r="D85" s="40">
        <v>9.4130000000000005E-2</v>
      </c>
      <c r="E85" s="41" t="s">
        <v>294</v>
      </c>
      <c r="F85" s="41" t="s">
        <v>143</v>
      </c>
      <c r="G85" s="41">
        <v>6691.67</v>
      </c>
      <c r="H85" s="41" t="s">
        <v>144</v>
      </c>
      <c r="I85" s="42">
        <v>3974.09</v>
      </c>
      <c r="J85" s="42">
        <v>256.73</v>
      </c>
      <c r="K85" s="42" t="s">
        <v>307</v>
      </c>
      <c r="L85" s="42">
        <v>3690.13</v>
      </c>
      <c r="M85" s="41" t="s">
        <v>296</v>
      </c>
      <c r="N85" s="41" t="s">
        <v>308</v>
      </c>
      <c r="O85" s="43"/>
      <c r="P85" s="43"/>
      <c r="Q85" s="43"/>
      <c r="R85" s="43"/>
      <c r="S85" s="43"/>
    </row>
    <row r="86" spans="1:19" ht="17.850000000000001" customHeight="1" x14ac:dyDescent="0.2">
      <c r="A86" s="322" t="s">
        <v>309</v>
      </c>
      <c r="B86" s="323"/>
      <c r="C86" s="323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43"/>
      <c r="P86" s="43"/>
      <c r="Q86" s="43"/>
      <c r="R86" s="43"/>
      <c r="S86" s="43"/>
    </row>
    <row r="87" spans="1:19" ht="72" x14ac:dyDescent="0.2">
      <c r="A87" s="38">
        <v>46</v>
      </c>
      <c r="B87" s="39" t="s">
        <v>310</v>
      </c>
      <c r="C87" s="39" t="s">
        <v>311</v>
      </c>
      <c r="D87" s="40">
        <v>4.2200000000000001E-2</v>
      </c>
      <c r="E87" s="41" t="s">
        <v>312</v>
      </c>
      <c r="F87" s="41" t="s">
        <v>313</v>
      </c>
      <c r="G87" s="41">
        <v>146777.70000000001</v>
      </c>
      <c r="H87" s="41" t="s">
        <v>314</v>
      </c>
      <c r="I87" s="42">
        <v>38538.699999999997</v>
      </c>
      <c r="J87" s="42">
        <v>5305.46</v>
      </c>
      <c r="K87" s="42" t="s">
        <v>315</v>
      </c>
      <c r="L87" s="42">
        <v>30740.91</v>
      </c>
      <c r="M87" s="41" t="s">
        <v>316</v>
      </c>
      <c r="N87" s="41" t="s">
        <v>317</v>
      </c>
      <c r="O87" s="43"/>
      <c r="P87" s="43"/>
      <c r="Q87" s="43"/>
      <c r="R87" s="43"/>
      <c r="S87" s="43"/>
    </row>
    <row r="88" spans="1:19" ht="17.850000000000001" customHeight="1" x14ac:dyDescent="0.2">
      <c r="A88" s="322" t="s">
        <v>318</v>
      </c>
      <c r="B88" s="323"/>
      <c r="C88" s="323"/>
      <c r="D88" s="323"/>
      <c r="E88" s="323"/>
      <c r="F88" s="323"/>
      <c r="G88" s="323"/>
      <c r="H88" s="323"/>
      <c r="I88" s="323"/>
      <c r="J88" s="323"/>
      <c r="K88" s="323"/>
      <c r="L88" s="323"/>
      <c r="M88" s="323"/>
      <c r="N88" s="323"/>
      <c r="O88" s="43"/>
      <c r="P88" s="43"/>
      <c r="Q88" s="43"/>
      <c r="R88" s="43"/>
      <c r="S88" s="43"/>
    </row>
    <row r="89" spans="1:19" ht="72" x14ac:dyDescent="0.2">
      <c r="A89" s="38">
        <v>47</v>
      </c>
      <c r="B89" s="39" t="s">
        <v>184</v>
      </c>
      <c r="C89" s="39" t="s">
        <v>185</v>
      </c>
      <c r="D89" s="40">
        <v>0.2</v>
      </c>
      <c r="E89" s="41" t="s">
        <v>186</v>
      </c>
      <c r="F89" s="41" t="s">
        <v>187</v>
      </c>
      <c r="G89" s="41">
        <v>5588.68</v>
      </c>
      <c r="H89" s="41" t="s">
        <v>188</v>
      </c>
      <c r="I89" s="42">
        <v>21284.99</v>
      </c>
      <c r="J89" s="42">
        <v>8235.58</v>
      </c>
      <c r="K89" s="42" t="s">
        <v>189</v>
      </c>
      <c r="L89" s="42">
        <v>6395.12</v>
      </c>
      <c r="M89" s="41" t="s">
        <v>190</v>
      </c>
      <c r="N89" s="41" t="s">
        <v>191</v>
      </c>
      <c r="O89" s="43"/>
      <c r="P89" s="43"/>
      <c r="Q89" s="43"/>
      <c r="R89" s="43"/>
      <c r="S89" s="43"/>
    </row>
    <row r="90" spans="1:19" ht="48" x14ac:dyDescent="0.2">
      <c r="A90" s="38">
        <v>48</v>
      </c>
      <c r="B90" s="39" t="s">
        <v>197</v>
      </c>
      <c r="C90" s="39" t="s">
        <v>319</v>
      </c>
      <c r="D90" s="40">
        <v>5</v>
      </c>
      <c r="E90" s="41">
        <v>1411.12</v>
      </c>
      <c r="F90" s="41"/>
      <c r="G90" s="41">
        <v>1411.12</v>
      </c>
      <c r="H90" s="41" t="s">
        <v>199</v>
      </c>
      <c r="I90" s="42">
        <v>46377.15</v>
      </c>
      <c r="J90" s="42"/>
      <c r="K90" s="42"/>
      <c r="L90" s="42">
        <v>46377.15</v>
      </c>
      <c r="M90" s="41"/>
      <c r="N90" s="41"/>
      <c r="O90" s="43"/>
      <c r="P90" s="43"/>
      <c r="Q90" s="43"/>
      <c r="R90" s="43"/>
      <c r="S90" s="43"/>
    </row>
    <row r="91" spans="1:19" ht="48" x14ac:dyDescent="0.2">
      <c r="A91" s="38">
        <v>49</v>
      </c>
      <c r="B91" s="39" t="s">
        <v>320</v>
      </c>
      <c r="C91" s="39" t="s">
        <v>321</v>
      </c>
      <c r="D91" s="40">
        <v>1</v>
      </c>
      <c r="E91" s="41">
        <v>1088.33</v>
      </c>
      <c r="F91" s="41"/>
      <c r="G91" s="41">
        <v>1088.33</v>
      </c>
      <c r="H91" s="41" t="s">
        <v>322</v>
      </c>
      <c r="I91" s="42">
        <v>6937.34</v>
      </c>
      <c r="J91" s="42"/>
      <c r="K91" s="42"/>
      <c r="L91" s="42">
        <v>6937.34</v>
      </c>
      <c r="M91" s="41"/>
      <c r="N91" s="41"/>
      <c r="O91" s="43"/>
      <c r="P91" s="43"/>
      <c r="Q91" s="43"/>
      <c r="R91" s="43"/>
      <c r="S91" s="43"/>
    </row>
    <row r="92" spans="1:19" ht="48" x14ac:dyDescent="0.2">
      <c r="A92" s="38">
        <v>50</v>
      </c>
      <c r="B92" s="39" t="s">
        <v>192</v>
      </c>
      <c r="C92" s="39" t="s">
        <v>323</v>
      </c>
      <c r="D92" s="40">
        <v>6</v>
      </c>
      <c r="E92" s="41">
        <v>998.57</v>
      </c>
      <c r="F92" s="41"/>
      <c r="G92" s="41">
        <v>998.57</v>
      </c>
      <c r="H92" s="41" t="s">
        <v>194</v>
      </c>
      <c r="I92" s="42">
        <v>49541.279999999999</v>
      </c>
      <c r="J92" s="42"/>
      <c r="K92" s="42"/>
      <c r="L92" s="42">
        <v>49541.279999999999</v>
      </c>
      <c r="M92" s="41"/>
      <c r="N92" s="41"/>
      <c r="O92" s="43"/>
      <c r="P92" s="43"/>
      <c r="Q92" s="43"/>
      <c r="R92" s="43"/>
      <c r="S92" s="43"/>
    </row>
    <row r="93" spans="1:19" ht="48" x14ac:dyDescent="0.2">
      <c r="A93" s="38">
        <v>51</v>
      </c>
      <c r="B93" s="39" t="s">
        <v>192</v>
      </c>
      <c r="C93" s="39" t="s">
        <v>193</v>
      </c>
      <c r="D93" s="40">
        <v>6</v>
      </c>
      <c r="E93" s="41">
        <v>998.57</v>
      </c>
      <c r="F93" s="41"/>
      <c r="G93" s="41">
        <v>998.57</v>
      </c>
      <c r="H93" s="41" t="s">
        <v>194</v>
      </c>
      <c r="I93" s="42">
        <v>49541.279999999999</v>
      </c>
      <c r="J93" s="42"/>
      <c r="K93" s="42"/>
      <c r="L93" s="42">
        <v>49541.279999999999</v>
      </c>
      <c r="M93" s="41"/>
      <c r="N93" s="41"/>
      <c r="O93" s="43"/>
      <c r="P93" s="43"/>
      <c r="Q93" s="43"/>
      <c r="R93" s="43"/>
      <c r="S93" s="43"/>
    </row>
    <row r="94" spans="1:19" ht="48" x14ac:dyDescent="0.2">
      <c r="A94" s="38">
        <v>52</v>
      </c>
      <c r="B94" s="39" t="s">
        <v>324</v>
      </c>
      <c r="C94" s="39" t="s">
        <v>325</v>
      </c>
      <c r="D94" s="40">
        <v>1</v>
      </c>
      <c r="E94" s="41">
        <v>872.39</v>
      </c>
      <c r="F94" s="41"/>
      <c r="G94" s="41">
        <v>872.39</v>
      </c>
      <c r="H94" s="41" t="s">
        <v>326</v>
      </c>
      <c r="I94" s="42">
        <v>6354.31</v>
      </c>
      <c r="J94" s="42"/>
      <c r="K94" s="42"/>
      <c r="L94" s="42">
        <v>6354.31</v>
      </c>
      <c r="M94" s="41"/>
      <c r="N94" s="41"/>
      <c r="O94" s="43"/>
      <c r="P94" s="43"/>
      <c r="Q94" s="43"/>
      <c r="R94" s="43"/>
      <c r="S94" s="43"/>
    </row>
    <row r="95" spans="1:19" ht="48" x14ac:dyDescent="0.2">
      <c r="A95" s="38">
        <v>53</v>
      </c>
      <c r="B95" s="39" t="s">
        <v>324</v>
      </c>
      <c r="C95" s="39" t="s">
        <v>327</v>
      </c>
      <c r="D95" s="40">
        <v>1</v>
      </c>
      <c r="E95" s="41">
        <v>872.39</v>
      </c>
      <c r="F95" s="41"/>
      <c r="G95" s="41">
        <v>872.39</v>
      </c>
      <c r="H95" s="41" t="s">
        <v>326</v>
      </c>
      <c r="I95" s="42">
        <v>6354.31</v>
      </c>
      <c r="J95" s="42"/>
      <c r="K95" s="42"/>
      <c r="L95" s="42">
        <v>6354.31</v>
      </c>
      <c r="M95" s="41"/>
      <c r="N95" s="41"/>
      <c r="O95" s="43"/>
      <c r="P95" s="43"/>
      <c r="Q95" s="43"/>
      <c r="R95" s="43"/>
      <c r="S95" s="43"/>
    </row>
    <row r="96" spans="1:19" ht="72" x14ac:dyDescent="0.2">
      <c r="A96" s="38">
        <v>54</v>
      </c>
      <c r="B96" s="39" t="s">
        <v>202</v>
      </c>
      <c r="C96" s="39" t="s">
        <v>328</v>
      </c>
      <c r="D96" s="40">
        <v>1.62</v>
      </c>
      <c r="E96" s="41" t="s">
        <v>329</v>
      </c>
      <c r="F96" s="41" t="s">
        <v>205</v>
      </c>
      <c r="G96" s="41">
        <v>1453.55</v>
      </c>
      <c r="H96" s="41" t="s">
        <v>206</v>
      </c>
      <c r="I96" s="42">
        <v>17706.07</v>
      </c>
      <c r="J96" s="42">
        <v>5065.6400000000003</v>
      </c>
      <c r="K96" s="42" t="s">
        <v>330</v>
      </c>
      <c r="L96" s="42">
        <v>12183.25</v>
      </c>
      <c r="M96" s="41" t="s">
        <v>208</v>
      </c>
      <c r="N96" s="41" t="s">
        <v>331</v>
      </c>
      <c r="O96" s="43"/>
      <c r="P96" s="43"/>
      <c r="Q96" s="43"/>
      <c r="R96" s="43"/>
      <c r="S96" s="43"/>
    </row>
    <row r="97" spans="1:19" ht="60" x14ac:dyDescent="0.2">
      <c r="A97" s="38">
        <v>55</v>
      </c>
      <c r="B97" s="39" t="s">
        <v>221</v>
      </c>
      <c r="C97" s="39" t="s">
        <v>332</v>
      </c>
      <c r="D97" s="40">
        <v>1.64</v>
      </c>
      <c r="E97" s="41" t="s">
        <v>223</v>
      </c>
      <c r="F97" s="41">
        <v>12.24</v>
      </c>
      <c r="G97" s="41">
        <v>28.82</v>
      </c>
      <c r="H97" s="41" t="s">
        <v>224</v>
      </c>
      <c r="I97" s="42">
        <v>6885.2</v>
      </c>
      <c r="J97" s="42">
        <v>6485.84</v>
      </c>
      <c r="K97" s="42">
        <v>131.59</v>
      </c>
      <c r="L97" s="42">
        <v>267.77</v>
      </c>
      <c r="M97" s="41">
        <v>29.8</v>
      </c>
      <c r="N97" s="41">
        <v>48.87</v>
      </c>
      <c r="O97" s="43"/>
      <c r="P97" s="43"/>
      <c r="Q97" s="43"/>
      <c r="R97" s="43"/>
      <c r="S97" s="43"/>
    </row>
    <row r="98" spans="1:19" ht="17.850000000000001" customHeight="1" x14ac:dyDescent="0.2">
      <c r="A98" s="322" t="s">
        <v>333</v>
      </c>
      <c r="B98" s="323"/>
      <c r="C98" s="323"/>
      <c r="D98" s="323"/>
      <c r="E98" s="323"/>
      <c r="F98" s="323"/>
      <c r="G98" s="323"/>
      <c r="H98" s="323"/>
      <c r="I98" s="323"/>
      <c r="J98" s="323"/>
      <c r="K98" s="323"/>
      <c r="L98" s="323"/>
      <c r="M98" s="323"/>
      <c r="N98" s="323"/>
      <c r="O98" s="43"/>
      <c r="P98" s="43"/>
      <c r="Q98" s="43"/>
      <c r="R98" s="43"/>
      <c r="S98" s="43"/>
    </row>
    <row r="99" spans="1:19" ht="72" x14ac:dyDescent="0.2">
      <c r="A99" s="38">
        <v>56</v>
      </c>
      <c r="B99" s="39" t="s">
        <v>334</v>
      </c>
      <c r="C99" s="39" t="s">
        <v>335</v>
      </c>
      <c r="D99" s="40">
        <v>1.471068</v>
      </c>
      <c r="E99" s="41" t="s">
        <v>336</v>
      </c>
      <c r="F99" s="41" t="s">
        <v>337</v>
      </c>
      <c r="G99" s="41">
        <v>919.62</v>
      </c>
      <c r="H99" s="41" t="s">
        <v>338</v>
      </c>
      <c r="I99" s="42">
        <v>15435.68</v>
      </c>
      <c r="J99" s="42">
        <v>4771.45</v>
      </c>
      <c r="K99" s="42" t="s">
        <v>339</v>
      </c>
      <c r="L99" s="42">
        <v>8541.73</v>
      </c>
      <c r="M99" s="41" t="s">
        <v>340</v>
      </c>
      <c r="N99" s="41" t="s">
        <v>341</v>
      </c>
      <c r="O99" s="43"/>
      <c r="P99" s="43"/>
      <c r="Q99" s="43"/>
      <c r="R99" s="43"/>
      <c r="S99" s="43"/>
    </row>
    <row r="100" spans="1:19" ht="60" x14ac:dyDescent="0.2">
      <c r="A100" s="38">
        <v>57</v>
      </c>
      <c r="B100" s="39" t="s">
        <v>342</v>
      </c>
      <c r="C100" s="39" t="s">
        <v>343</v>
      </c>
      <c r="D100" s="40">
        <v>1.4710000000000001</v>
      </c>
      <c r="E100" s="41" t="s">
        <v>344</v>
      </c>
      <c r="F100" s="41" t="s">
        <v>345</v>
      </c>
      <c r="G100" s="41">
        <v>1034.74</v>
      </c>
      <c r="H100" s="41" t="s">
        <v>346</v>
      </c>
      <c r="I100" s="42">
        <v>7616.21</v>
      </c>
      <c r="J100" s="42">
        <v>1390.37</v>
      </c>
      <c r="K100" s="42" t="s">
        <v>347</v>
      </c>
      <c r="L100" s="42">
        <v>5897.85</v>
      </c>
      <c r="M100" s="41" t="s">
        <v>348</v>
      </c>
      <c r="N100" s="41" t="s">
        <v>349</v>
      </c>
      <c r="O100" s="43"/>
      <c r="P100" s="43"/>
      <c r="Q100" s="43"/>
      <c r="R100" s="43"/>
      <c r="S100" s="43"/>
    </row>
    <row r="101" spans="1:19" ht="84" x14ac:dyDescent="0.2">
      <c r="A101" s="38">
        <v>58</v>
      </c>
      <c r="B101" s="39" t="s">
        <v>350</v>
      </c>
      <c r="C101" s="39" t="s">
        <v>351</v>
      </c>
      <c r="D101" s="40">
        <v>29.42</v>
      </c>
      <c r="E101" s="41" t="s">
        <v>352</v>
      </c>
      <c r="F101" s="41">
        <v>54.1</v>
      </c>
      <c r="G101" s="41">
        <v>960.58</v>
      </c>
      <c r="H101" s="41" t="s">
        <v>353</v>
      </c>
      <c r="I101" s="42">
        <v>152988.41</v>
      </c>
      <c r="J101" s="42">
        <v>35364.019999999997</v>
      </c>
      <c r="K101" s="42">
        <v>9808.92</v>
      </c>
      <c r="L101" s="42">
        <v>107815.47</v>
      </c>
      <c r="M101" s="41">
        <v>9.27</v>
      </c>
      <c r="N101" s="41">
        <v>272.72000000000003</v>
      </c>
      <c r="O101" s="43"/>
      <c r="P101" s="43"/>
      <c r="Q101" s="43"/>
      <c r="R101" s="43"/>
      <c r="S101" s="43"/>
    </row>
    <row r="102" spans="1:19" ht="84" x14ac:dyDescent="0.2">
      <c r="A102" s="72">
        <v>59</v>
      </c>
      <c r="B102" s="73" t="s">
        <v>354</v>
      </c>
      <c r="C102" s="73" t="s">
        <v>355</v>
      </c>
      <c r="D102" s="74">
        <v>1.4710000000000001</v>
      </c>
      <c r="E102" s="75" t="s">
        <v>356</v>
      </c>
      <c r="F102" s="75" t="s">
        <v>357</v>
      </c>
      <c r="G102" s="75">
        <v>1503.98</v>
      </c>
      <c r="H102" s="75" t="s">
        <v>358</v>
      </c>
      <c r="I102" s="76">
        <v>19577.599999999999</v>
      </c>
      <c r="J102" s="76">
        <v>9670.41</v>
      </c>
      <c r="K102" s="76" t="s">
        <v>359</v>
      </c>
      <c r="L102" s="76">
        <v>9181.7199999999993</v>
      </c>
      <c r="M102" s="75" t="s">
        <v>360</v>
      </c>
      <c r="N102" s="75" t="s">
        <v>361</v>
      </c>
      <c r="O102" s="43"/>
      <c r="P102" s="43"/>
      <c r="Q102" s="43"/>
      <c r="R102" s="43"/>
      <c r="S102" s="43"/>
    </row>
    <row r="103" spans="1:19" ht="36" x14ac:dyDescent="0.2">
      <c r="A103" s="324" t="s">
        <v>362</v>
      </c>
      <c r="B103" s="325"/>
      <c r="C103" s="325"/>
      <c r="D103" s="325"/>
      <c r="E103" s="325"/>
      <c r="F103" s="325"/>
      <c r="G103" s="325"/>
      <c r="H103" s="325"/>
      <c r="I103" s="76">
        <v>1402147.02</v>
      </c>
      <c r="J103" s="76"/>
      <c r="K103" s="76"/>
      <c r="L103" s="76"/>
      <c r="M103" s="75"/>
      <c r="N103" s="75" t="s">
        <v>363</v>
      </c>
      <c r="O103" s="43"/>
      <c r="P103" s="43"/>
      <c r="Q103" s="43"/>
      <c r="R103" s="43"/>
      <c r="S103" s="43"/>
    </row>
    <row r="104" spans="1:19" ht="17.850000000000001" customHeight="1" x14ac:dyDescent="0.2">
      <c r="A104" s="326" t="s">
        <v>364</v>
      </c>
      <c r="B104" s="327"/>
      <c r="C104" s="327"/>
      <c r="D104" s="327"/>
      <c r="E104" s="327"/>
      <c r="F104" s="327"/>
      <c r="G104" s="327"/>
      <c r="H104" s="327"/>
      <c r="I104" s="327"/>
      <c r="J104" s="327"/>
      <c r="K104" s="327"/>
      <c r="L104" s="327"/>
      <c r="M104" s="327"/>
      <c r="N104" s="327"/>
      <c r="O104" s="43"/>
      <c r="P104" s="43"/>
      <c r="Q104" s="43"/>
      <c r="R104" s="43"/>
      <c r="S104" s="43"/>
    </row>
    <row r="105" spans="1:19" ht="48" x14ac:dyDescent="0.2">
      <c r="A105" s="38">
        <v>60</v>
      </c>
      <c r="B105" s="39" t="s">
        <v>365</v>
      </c>
      <c r="C105" s="39" t="s">
        <v>366</v>
      </c>
      <c r="D105" s="40">
        <v>6.51</v>
      </c>
      <c r="E105" s="41" t="s">
        <v>367</v>
      </c>
      <c r="F105" s="41">
        <v>46.46</v>
      </c>
      <c r="G105" s="41">
        <v>1897.56</v>
      </c>
      <c r="H105" s="41" t="s">
        <v>368</v>
      </c>
      <c r="I105" s="42">
        <v>68700.100000000006</v>
      </c>
      <c r="J105" s="42">
        <v>16939.8</v>
      </c>
      <c r="K105" s="42">
        <v>1951.31</v>
      </c>
      <c r="L105" s="42">
        <v>49808.99</v>
      </c>
      <c r="M105" s="41">
        <v>22.5</v>
      </c>
      <c r="N105" s="41">
        <v>146.47999999999999</v>
      </c>
      <c r="O105" s="43"/>
      <c r="P105" s="43"/>
      <c r="Q105" s="43"/>
      <c r="R105" s="43"/>
      <c r="S105" s="43"/>
    </row>
    <row r="106" spans="1:19" ht="72" x14ac:dyDescent="0.2">
      <c r="A106" s="38">
        <v>61</v>
      </c>
      <c r="B106" s="39" t="s">
        <v>298</v>
      </c>
      <c r="C106" s="39" t="s">
        <v>369</v>
      </c>
      <c r="D106" s="40">
        <v>4.22</v>
      </c>
      <c r="E106" s="41" t="s">
        <v>300</v>
      </c>
      <c r="F106" s="41" t="s">
        <v>301</v>
      </c>
      <c r="G106" s="41">
        <v>1682.75</v>
      </c>
      <c r="H106" s="41" t="s">
        <v>302</v>
      </c>
      <c r="I106" s="42">
        <v>45547.77</v>
      </c>
      <c r="J106" s="42">
        <v>11650.2</v>
      </c>
      <c r="K106" s="42" t="s">
        <v>370</v>
      </c>
      <c r="L106" s="42">
        <v>32593.84</v>
      </c>
      <c r="M106" s="41" t="s">
        <v>304</v>
      </c>
      <c r="N106" s="41" t="s">
        <v>371</v>
      </c>
      <c r="O106" s="43"/>
      <c r="P106" s="43"/>
      <c r="Q106" s="43"/>
      <c r="R106" s="43"/>
      <c r="S106" s="43"/>
    </row>
    <row r="107" spans="1:19" ht="72" x14ac:dyDescent="0.2">
      <c r="A107" s="38">
        <v>62</v>
      </c>
      <c r="B107" s="39" t="s">
        <v>372</v>
      </c>
      <c r="C107" s="39" t="s">
        <v>373</v>
      </c>
      <c r="D107" s="40">
        <v>2.3445</v>
      </c>
      <c r="E107" s="41" t="s">
        <v>374</v>
      </c>
      <c r="F107" s="41" t="s">
        <v>375</v>
      </c>
      <c r="G107" s="41">
        <v>1828</v>
      </c>
      <c r="H107" s="41" t="s">
        <v>376</v>
      </c>
      <c r="I107" s="42">
        <v>30971.27</v>
      </c>
      <c r="J107" s="42">
        <v>8177.43</v>
      </c>
      <c r="K107" s="42" t="s">
        <v>377</v>
      </c>
      <c r="L107" s="42">
        <v>21928.46</v>
      </c>
      <c r="M107" s="41" t="s">
        <v>378</v>
      </c>
      <c r="N107" s="41" t="s">
        <v>379</v>
      </c>
      <c r="O107" s="43"/>
      <c r="P107" s="43"/>
      <c r="Q107" s="43"/>
      <c r="R107" s="43"/>
      <c r="S107" s="43"/>
    </row>
    <row r="108" spans="1:19" ht="60" x14ac:dyDescent="0.2">
      <c r="A108" s="38">
        <v>63</v>
      </c>
      <c r="B108" s="39" t="s">
        <v>342</v>
      </c>
      <c r="C108" s="39" t="s">
        <v>380</v>
      </c>
      <c r="D108" s="40">
        <v>2.4079199999999998</v>
      </c>
      <c r="E108" s="41" t="s">
        <v>344</v>
      </c>
      <c r="F108" s="41" t="s">
        <v>345</v>
      </c>
      <c r="G108" s="41">
        <v>1034.74</v>
      </c>
      <c r="H108" s="41" t="s">
        <v>346</v>
      </c>
      <c r="I108" s="42">
        <v>12467.17</v>
      </c>
      <c r="J108" s="42">
        <v>2275.94</v>
      </c>
      <c r="K108" s="42" t="s">
        <v>381</v>
      </c>
      <c r="L108" s="42">
        <v>9654.34</v>
      </c>
      <c r="M108" s="41" t="s">
        <v>348</v>
      </c>
      <c r="N108" s="41" t="s">
        <v>382</v>
      </c>
      <c r="O108" s="43"/>
      <c r="P108" s="43"/>
      <c r="Q108" s="43"/>
      <c r="R108" s="43"/>
      <c r="S108" s="43"/>
    </row>
    <row r="109" spans="1:19" ht="84" x14ac:dyDescent="0.2">
      <c r="A109" s="38">
        <v>64</v>
      </c>
      <c r="B109" s="39" t="s">
        <v>383</v>
      </c>
      <c r="C109" s="39" t="s">
        <v>384</v>
      </c>
      <c r="D109" s="40">
        <v>2.4079199999999998</v>
      </c>
      <c r="E109" s="41" t="s">
        <v>385</v>
      </c>
      <c r="F109" s="41" t="s">
        <v>386</v>
      </c>
      <c r="G109" s="41">
        <v>10850.7</v>
      </c>
      <c r="H109" s="41" t="s">
        <v>387</v>
      </c>
      <c r="I109" s="42">
        <v>94635.520000000004</v>
      </c>
      <c r="J109" s="42">
        <v>11829.99</v>
      </c>
      <c r="K109" s="42" t="s">
        <v>388</v>
      </c>
      <c r="L109" s="42">
        <v>80619.38</v>
      </c>
      <c r="M109" s="41" t="s">
        <v>389</v>
      </c>
      <c r="N109" s="41" t="s">
        <v>390</v>
      </c>
      <c r="O109" s="43"/>
      <c r="P109" s="43"/>
      <c r="Q109" s="43"/>
      <c r="R109" s="43"/>
      <c r="S109" s="43"/>
    </row>
    <row r="110" spans="1:19" ht="72" x14ac:dyDescent="0.2">
      <c r="A110" s="38">
        <v>65</v>
      </c>
      <c r="B110" s="39" t="s">
        <v>391</v>
      </c>
      <c r="C110" s="39" t="s">
        <v>392</v>
      </c>
      <c r="D110" s="40">
        <v>0.248</v>
      </c>
      <c r="E110" s="41" t="s">
        <v>393</v>
      </c>
      <c r="F110" s="41" t="s">
        <v>394</v>
      </c>
      <c r="G110" s="41">
        <v>12855.16</v>
      </c>
      <c r="H110" s="41" t="s">
        <v>395</v>
      </c>
      <c r="I110" s="42">
        <v>11189.45</v>
      </c>
      <c r="J110" s="42">
        <v>3289.46</v>
      </c>
      <c r="K110" s="42" t="s">
        <v>396</v>
      </c>
      <c r="L110" s="42">
        <v>7853.2</v>
      </c>
      <c r="M110" s="41" t="s">
        <v>397</v>
      </c>
      <c r="N110" s="41" t="s">
        <v>398</v>
      </c>
      <c r="O110" s="43"/>
      <c r="P110" s="43"/>
      <c r="Q110" s="43"/>
      <c r="R110" s="43"/>
      <c r="S110" s="43"/>
    </row>
    <row r="111" spans="1:19" ht="48" x14ac:dyDescent="0.2">
      <c r="A111" s="38">
        <v>66</v>
      </c>
      <c r="B111" s="39" t="s">
        <v>399</v>
      </c>
      <c r="C111" s="39" t="s">
        <v>400</v>
      </c>
      <c r="D111" s="40">
        <v>5</v>
      </c>
      <c r="E111" s="41" t="s">
        <v>401</v>
      </c>
      <c r="F111" s="41">
        <v>1.22</v>
      </c>
      <c r="G111" s="41">
        <v>617.54</v>
      </c>
      <c r="H111" s="41" t="s">
        <v>402</v>
      </c>
      <c r="I111" s="42">
        <v>8712.4</v>
      </c>
      <c r="J111" s="42">
        <v>1135.25</v>
      </c>
      <c r="K111" s="42">
        <v>40.1</v>
      </c>
      <c r="L111" s="42">
        <v>7537.05</v>
      </c>
      <c r="M111" s="41">
        <v>1.93</v>
      </c>
      <c r="N111" s="41">
        <v>9.65</v>
      </c>
      <c r="O111" s="43"/>
      <c r="P111" s="43"/>
      <c r="Q111" s="43"/>
      <c r="R111" s="43"/>
      <c r="S111" s="43"/>
    </row>
    <row r="112" spans="1:19" ht="72" x14ac:dyDescent="0.2">
      <c r="A112" s="38">
        <v>67</v>
      </c>
      <c r="B112" s="39" t="s">
        <v>403</v>
      </c>
      <c r="C112" s="39" t="s">
        <v>404</v>
      </c>
      <c r="D112" s="40">
        <v>2</v>
      </c>
      <c r="E112" s="41" t="s">
        <v>405</v>
      </c>
      <c r="F112" s="41" t="s">
        <v>406</v>
      </c>
      <c r="G112" s="41">
        <v>259.92</v>
      </c>
      <c r="H112" s="41" t="s">
        <v>407</v>
      </c>
      <c r="I112" s="42">
        <v>4824.22</v>
      </c>
      <c r="J112" s="42">
        <v>1559.9</v>
      </c>
      <c r="K112" s="42" t="s">
        <v>408</v>
      </c>
      <c r="L112" s="42">
        <v>2909.18</v>
      </c>
      <c r="M112" s="41" t="s">
        <v>409</v>
      </c>
      <c r="N112" s="41" t="s">
        <v>410</v>
      </c>
      <c r="O112" s="43"/>
      <c r="P112" s="43"/>
      <c r="Q112" s="43"/>
      <c r="R112" s="43"/>
      <c r="S112" s="43"/>
    </row>
    <row r="113" spans="1:19" ht="60" x14ac:dyDescent="0.2">
      <c r="A113" s="38">
        <v>68</v>
      </c>
      <c r="B113" s="39" t="s">
        <v>411</v>
      </c>
      <c r="C113" s="39" t="s">
        <v>412</v>
      </c>
      <c r="D113" s="40">
        <v>0.53376299999999999</v>
      </c>
      <c r="E113" s="41" t="s">
        <v>413</v>
      </c>
      <c r="F113" s="41">
        <v>60.69</v>
      </c>
      <c r="G113" s="41">
        <v>2692.53</v>
      </c>
      <c r="H113" s="41" t="s">
        <v>414</v>
      </c>
      <c r="I113" s="42">
        <v>13107.11</v>
      </c>
      <c r="J113" s="42">
        <v>4845.59</v>
      </c>
      <c r="K113" s="42">
        <v>211.77</v>
      </c>
      <c r="L113" s="42">
        <v>8049.75</v>
      </c>
      <c r="M113" s="41">
        <v>75.3</v>
      </c>
      <c r="N113" s="41">
        <v>40.19</v>
      </c>
      <c r="O113" s="43"/>
      <c r="P113" s="43"/>
      <c r="Q113" s="43"/>
      <c r="R113" s="43"/>
      <c r="S113" s="43"/>
    </row>
    <row r="114" spans="1:19" ht="72" x14ac:dyDescent="0.2">
      <c r="A114" s="38">
        <v>69</v>
      </c>
      <c r="B114" s="39" t="s">
        <v>415</v>
      </c>
      <c r="C114" s="39" t="s">
        <v>416</v>
      </c>
      <c r="D114" s="40">
        <v>0.214</v>
      </c>
      <c r="E114" s="41" t="s">
        <v>417</v>
      </c>
      <c r="F114" s="41" t="s">
        <v>418</v>
      </c>
      <c r="G114" s="41">
        <v>45.53</v>
      </c>
      <c r="H114" s="41" t="s">
        <v>419</v>
      </c>
      <c r="I114" s="42">
        <v>855.48</v>
      </c>
      <c r="J114" s="42">
        <v>790.75</v>
      </c>
      <c r="K114" s="42" t="s">
        <v>420</v>
      </c>
      <c r="L114" s="42">
        <v>25.07</v>
      </c>
      <c r="M114" s="41" t="s">
        <v>421</v>
      </c>
      <c r="N114" s="41" t="s">
        <v>422</v>
      </c>
      <c r="O114" s="43"/>
      <c r="P114" s="43"/>
      <c r="Q114" s="43"/>
      <c r="R114" s="43"/>
      <c r="S114" s="43"/>
    </row>
    <row r="115" spans="1:19" x14ac:dyDescent="0.2">
      <c r="A115" s="38">
        <v>70</v>
      </c>
      <c r="B115" s="39" t="s">
        <v>290</v>
      </c>
      <c r="C115" s="39" t="s">
        <v>423</v>
      </c>
      <c r="D115" s="40">
        <v>11</v>
      </c>
      <c r="E115" s="41">
        <v>720</v>
      </c>
      <c r="F115" s="41"/>
      <c r="G115" s="41">
        <v>720</v>
      </c>
      <c r="H115" s="41"/>
      <c r="I115" s="42">
        <v>7920</v>
      </c>
      <c r="J115" s="42"/>
      <c r="K115" s="42"/>
      <c r="L115" s="42">
        <v>7920</v>
      </c>
      <c r="M115" s="41"/>
      <c r="N115" s="41"/>
      <c r="O115" s="43"/>
      <c r="P115" s="43"/>
      <c r="Q115" s="43"/>
      <c r="R115" s="43"/>
      <c r="S115" s="43"/>
    </row>
    <row r="116" spans="1:19" x14ac:dyDescent="0.2">
      <c r="A116" s="38">
        <v>71</v>
      </c>
      <c r="B116" s="39" t="s">
        <v>290</v>
      </c>
      <c r="C116" s="39" t="s">
        <v>424</v>
      </c>
      <c r="D116" s="40">
        <v>8</v>
      </c>
      <c r="E116" s="41">
        <v>65</v>
      </c>
      <c r="F116" s="41"/>
      <c r="G116" s="41">
        <v>65</v>
      </c>
      <c r="H116" s="41"/>
      <c r="I116" s="42">
        <v>520</v>
      </c>
      <c r="J116" s="42"/>
      <c r="K116" s="42"/>
      <c r="L116" s="42">
        <v>520</v>
      </c>
      <c r="M116" s="41"/>
      <c r="N116" s="41"/>
      <c r="O116" s="43"/>
      <c r="P116" s="43"/>
      <c r="Q116" s="43"/>
      <c r="R116" s="43"/>
      <c r="S116" s="43"/>
    </row>
    <row r="117" spans="1:19" x14ac:dyDescent="0.2">
      <c r="A117" s="38">
        <v>72</v>
      </c>
      <c r="B117" s="39" t="s">
        <v>290</v>
      </c>
      <c r="C117" s="39" t="s">
        <v>425</v>
      </c>
      <c r="D117" s="40">
        <v>18</v>
      </c>
      <c r="E117" s="41">
        <v>140</v>
      </c>
      <c r="F117" s="41"/>
      <c r="G117" s="41">
        <v>140</v>
      </c>
      <c r="H117" s="41"/>
      <c r="I117" s="42">
        <v>2520</v>
      </c>
      <c r="J117" s="42"/>
      <c r="K117" s="42"/>
      <c r="L117" s="42">
        <v>2520</v>
      </c>
      <c r="M117" s="41"/>
      <c r="N117" s="41"/>
      <c r="O117" s="43"/>
      <c r="P117" s="43"/>
      <c r="Q117" s="43"/>
      <c r="R117" s="43"/>
      <c r="S117" s="43"/>
    </row>
    <row r="118" spans="1:19" x14ac:dyDescent="0.2">
      <c r="A118" s="38">
        <v>73</v>
      </c>
      <c r="B118" s="39" t="s">
        <v>290</v>
      </c>
      <c r="C118" s="39" t="s">
        <v>426</v>
      </c>
      <c r="D118" s="40">
        <v>6</v>
      </c>
      <c r="E118" s="41">
        <v>960</v>
      </c>
      <c r="F118" s="41"/>
      <c r="G118" s="41">
        <v>960</v>
      </c>
      <c r="H118" s="41"/>
      <c r="I118" s="42">
        <v>5760</v>
      </c>
      <c r="J118" s="42"/>
      <c r="K118" s="42"/>
      <c r="L118" s="42">
        <v>5760</v>
      </c>
      <c r="M118" s="41"/>
      <c r="N118" s="41"/>
      <c r="O118" s="43"/>
      <c r="P118" s="43"/>
      <c r="Q118" s="43"/>
      <c r="R118" s="43"/>
      <c r="S118" s="43"/>
    </row>
    <row r="119" spans="1:19" x14ac:dyDescent="0.2">
      <c r="A119" s="38">
        <v>74</v>
      </c>
      <c r="B119" s="39" t="s">
        <v>290</v>
      </c>
      <c r="C119" s="39" t="s">
        <v>427</v>
      </c>
      <c r="D119" s="40">
        <v>16</v>
      </c>
      <c r="E119" s="41">
        <v>140</v>
      </c>
      <c r="F119" s="41"/>
      <c r="G119" s="41">
        <v>140</v>
      </c>
      <c r="H119" s="41"/>
      <c r="I119" s="42">
        <v>2240</v>
      </c>
      <c r="J119" s="42"/>
      <c r="K119" s="42"/>
      <c r="L119" s="42">
        <v>2240</v>
      </c>
      <c r="M119" s="41"/>
      <c r="N119" s="41"/>
      <c r="O119" s="43"/>
      <c r="P119" s="43"/>
      <c r="Q119" s="43"/>
      <c r="R119" s="43"/>
      <c r="S119" s="43"/>
    </row>
    <row r="120" spans="1:19" x14ac:dyDescent="0.2">
      <c r="A120" s="38">
        <v>75</v>
      </c>
      <c r="B120" s="39" t="s">
        <v>290</v>
      </c>
      <c r="C120" s="39" t="s">
        <v>428</v>
      </c>
      <c r="D120" s="40">
        <v>8</v>
      </c>
      <c r="E120" s="41">
        <v>230</v>
      </c>
      <c r="F120" s="41"/>
      <c r="G120" s="41">
        <v>230</v>
      </c>
      <c r="H120" s="41"/>
      <c r="I120" s="42">
        <v>1840</v>
      </c>
      <c r="J120" s="42"/>
      <c r="K120" s="42"/>
      <c r="L120" s="42">
        <v>1840</v>
      </c>
      <c r="M120" s="41"/>
      <c r="N120" s="41"/>
      <c r="O120" s="43"/>
      <c r="P120" s="43"/>
      <c r="Q120" s="43"/>
      <c r="R120" s="43"/>
      <c r="S120" s="43"/>
    </row>
    <row r="121" spans="1:19" x14ac:dyDescent="0.2">
      <c r="A121" s="38">
        <v>76</v>
      </c>
      <c r="B121" s="39" t="s">
        <v>290</v>
      </c>
      <c r="C121" s="39" t="s">
        <v>429</v>
      </c>
      <c r="D121" s="40">
        <v>8</v>
      </c>
      <c r="E121" s="41">
        <v>230</v>
      </c>
      <c r="F121" s="41"/>
      <c r="G121" s="41">
        <v>230</v>
      </c>
      <c r="H121" s="41"/>
      <c r="I121" s="42">
        <v>1840</v>
      </c>
      <c r="J121" s="42"/>
      <c r="K121" s="42"/>
      <c r="L121" s="42">
        <v>1840</v>
      </c>
      <c r="M121" s="41"/>
      <c r="N121" s="41"/>
      <c r="O121" s="43"/>
      <c r="P121" s="43"/>
      <c r="Q121" s="43"/>
      <c r="R121" s="43"/>
      <c r="S121" s="43"/>
    </row>
    <row r="122" spans="1:19" x14ac:dyDescent="0.2">
      <c r="A122" s="72">
        <v>77</v>
      </c>
      <c r="B122" s="73" t="s">
        <v>290</v>
      </c>
      <c r="C122" s="73" t="s">
        <v>430</v>
      </c>
      <c r="D122" s="74">
        <v>8</v>
      </c>
      <c r="E122" s="75">
        <v>580</v>
      </c>
      <c r="F122" s="75"/>
      <c r="G122" s="75">
        <v>580</v>
      </c>
      <c r="H122" s="75"/>
      <c r="I122" s="76">
        <v>4640</v>
      </c>
      <c r="J122" s="76"/>
      <c r="K122" s="76"/>
      <c r="L122" s="76">
        <v>4640</v>
      </c>
      <c r="M122" s="75"/>
      <c r="N122" s="75"/>
      <c r="O122" s="43"/>
      <c r="P122" s="43"/>
      <c r="Q122" s="43"/>
      <c r="R122" s="43"/>
      <c r="S122" s="43"/>
    </row>
    <row r="123" spans="1:19" ht="36" x14ac:dyDescent="0.2">
      <c r="A123" s="324" t="s">
        <v>431</v>
      </c>
      <c r="B123" s="325"/>
      <c r="C123" s="325"/>
      <c r="D123" s="325"/>
      <c r="E123" s="325"/>
      <c r="F123" s="325"/>
      <c r="G123" s="325"/>
      <c r="H123" s="325"/>
      <c r="I123" s="76">
        <v>411762.14</v>
      </c>
      <c r="J123" s="76"/>
      <c r="K123" s="76"/>
      <c r="L123" s="76"/>
      <c r="M123" s="75"/>
      <c r="N123" s="75" t="s">
        <v>432</v>
      </c>
      <c r="O123" s="43"/>
      <c r="P123" s="43"/>
      <c r="Q123" s="43"/>
      <c r="R123" s="43"/>
      <c r="S123" s="43"/>
    </row>
    <row r="124" spans="1:19" ht="17.850000000000001" customHeight="1" x14ac:dyDescent="0.2">
      <c r="A124" s="326" t="s">
        <v>433</v>
      </c>
      <c r="B124" s="327"/>
      <c r="C124" s="327"/>
      <c r="D124" s="327"/>
      <c r="E124" s="327"/>
      <c r="F124" s="327"/>
      <c r="G124" s="327"/>
      <c r="H124" s="327"/>
      <c r="I124" s="327"/>
      <c r="J124" s="327"/>
      <c r="K124" s="327"/>
      <c r="L124" s="327"/>
      <c r="M124" s="327"/>
      <c r="N124" s="327"/>
      <c r="O124" s="43"/>
      <c r="P124" s="43"/>
      <c r="Q124" s="43"/>
      <c r="R124" s="43"/>
      <c r="S124" s="43"/>
    </row>
    <row r="125" spans="1:19" ht="17.850000000000001" customHeight="1" x14ac:dyDescent="0.2">
      <c r="A125" s="322" t="s">
        <v>434</v>
      </c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  <c r="L125" s="323"/>
      <c r="M125" s="323"/>
      <c r="N125" s="323"/>
      <c r="O125" s="43"/>
      <c r="P125" s="43"/>
      <c r="Q125" s="43"/>
      <c r="R125" s="43"/>
      <c r="S125" s="43"/>
    </row>
    <row r="126" spans="1:19" ht="60" x14ac:dyDescent="0.2">
      <c r="A126" s="38">
        <v>78</v>
      </c>
      <c r="B126" s="39" t="s">
        <v>435</v>
      </c>
      <c r="C126" s="39" t="s">
        <v>436</v>
      </c>
      <c r="D126" s="40">
        <v>8.4640000000000007E-2</v>
      </c>
      <c r="E126" s="41" t="s">
        <v>437</v>
      </c>
      <c r="F126" s="41">
        <v>1173.92</v>
      </c>
      <c r="G126" s="41">
        <v>25762.02</v>
      </c>
      <c r="H126" s="41" t="s">
        <v>438</v>
      </c>
      <c r="I126" s="42">
        <v>12698.56</v>
      </c>
      <c r="J126" s="42">
        <v>2716.18</v>
      </c>
      <c r="K126" s="42">
        <v>650.5</v>
      </c>
      <c r="L126" s="42">
        <v>9331.8799999999992</v>
      </c>
      <c r="M126" s="41">
        <v>272.79000000000002</v>
      </c>
      <c r="N126" s="41">
        <v>23.09</v>
      </c>
      <c r="O126" s="43"/>
      <c r="P126" s="43"/>
      <c r="Q126" s="43"/>
      <c r="R126" s="43"/>
      <c r="S126" s="43"/>
    </row>
    <row r="127" spans="1:19" ht="36" x14ac:dyDescent="0.2">
      <c r="A127" s="38">
        <v>79</v>
      </c>
      <c r="B127" s="39" t="s">
        <v>290</v>
      </c>
      <c r="C127" s="39" t="s">
        <v>439</v>
      </c>
      <c r="D127" s="40">
        <v>1</v>
      </c>
      <c r="E127" s="41">
        <v>19745.759999999998</v>
      </c>
      <c r="F127" s="41"/>
      <c r="G127" s="41">
        <v>19745.759999999998</v>
      </c>
      <c r="H127" s="41"/>
      <c r="I127" s="42">
        <v>19745.759999999998</v>
      </c>
      <c r="J127" s="42"/>
      <c r="K127" s="42"/>
      <c r="L127" s="42">
        <v>19745.759999999998</v>
      </c>
      <c r="M127" s="41"/>
      <c r="N127" s="41"/>
      <c r="O127" s="43"/>
      <c r="P127" s="43"/>
      <c r="Q127" s="43"/>
      <c r="R127" s="43"/>
      <c r="S127" s="43"/>
    </row>
    <row r="128" spans="1:19" ht="24" x14ac:dyDescent="0.2">
      <c r="A128" s="38">
        <v>80</v>
      </c>
      <c r="B128" s="39" t="s">
        <v>290</v>
      </c>
      <c r="C128" s="39" t="s">
        <v>440</v>
      </c>
      <c r="D128" s="40">
        <v>1</v>
      </c>
      <c r="E128" s="41">
        <v>15338.98</v>
      </c>
      <c r="F128" s="41"/>
      <c r="G128" s="41">
        <v>15338.98</v>
      </c>
      <c r="H128" s="41"/>
      <c r="I128" s="42">
        <v>15338.98</v>
      </c>
      <c r="J128" s="42"/>
      <c r="K128" s="42"/>
      <c r="L128" s="42">
        <v>15338.98</v>
      </c>
      <c r="M128" s="41"/>
      <c r="N128" s="41"/>
      <c r="O128" s="43"/>
      <c r="P128" s="43"/>
      <c r="Q128" s="43"/>
      <c r="R128" s="43"/>
      <c r="S128" s="43"/>
    </row>
    <row r="129" spans="1:19" ht="36" x14ac:dyDescent="0.2">
      <c r="A129" s="38">
        <v>81</v>
      </c>
      <c r="B129" s="39" t="s">
        <v>290</v>
      </c>
      <c r="C129" s="39" t="s">
        <v>441</v>
      </c>
      <c r="D129" s="40">
        <v>1</v>
      </c>
      <c r="E129" s="41">
        <v>19745.759999999998</v>
      </c>
      <c r="F129" s="41"/>
      <c r="G129" s="41">
        <v>19745.759999999998</v>
      </c>
      <c r="H129" s="41"/>
      <c r="I129" s="42">
        <v>19745.759999999998</v>
      </c>
      <c r="J129" s="42"/>
      <c r="K129" s="42"/>
      <c r="L129" s="42">
        <v>19745.759999999998</v>
      </c>
      <c r="M129" s="41"/>
      <c r="N129" s="41"/>
      <c r="O129" s="43"/>
      <c r="P129" s="43"/>
      <c r="Q129" s="43"/>
      <c r="R129" s="43"/>
      <c r="S129" s="43"/>
    </row>
    <row r="130" spans="1:19" ht="24" x14ac:dyDescent="0.2">
      <c r="A130" s="38">
        <v>82</v>
      </c>
      <c r="B130" s="39" t="s">
        <v>290</v>
      </c>
      <c r="C130" s="39" t="s">
        <v>442</v>
      </c>
      <c r="D130" s="40">
        <v>1</v>
      </c>
      <c r="E130" s="41">
        <v>15338.98</v>
      </c>
      <c r="F130" s="41"/>
      <c r="G130" s="41">
        <v>15338.98</v>
      </c>
      <c r="H130" s="41"/>
      <c r="I130" s="42">
        <v>15338.98</v>
      </c>
      <c r="J130" s="42"/>
      <c r="K130" s="42"/>
      <c r="L130" s="42">
        <v>15338.98</v>
      </c>
      <c r="M130" s="41"/>
      <c r="N130" s="41"/>
      <c r="O130" s="43"/>
      <c r="P130" s="43"/>
      <c r="Q130" s="43"/>
      <c r="R130" s="43"/>
      <c r="S130" s="43"/>
    </row>
    <row r="131" spans="1:19" ht="17.850000000000001" customHeight="1" x14ac:dyDescent="0.2">
      <c r="A131" s="322" t="s">
        <v>443</v>
      </c>
      <c r="B131" s="323"/>
      <c r="C131" s="323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43"/>
      <c r="P131" s="43"/>
      <c r="Q131" s="43"/>
      <c r="R131" s="43"/>
      <c r="S131" s="43"/>
    </row>
    <row r="132" spans="1:19" ht="72" x14ac:dyDescent="0.2">
      <c r="A132" s="38">
        <v>83</v>
      </c>
      <c r="B132" s="39" t="s">
        <v>444</v>
      </c>
      <c r="C132" s="39" t="s">
        <v>445</v>
      </c>
      <c r="D132" s="40">
        <v>6.0000000000000001E-3</v>
      </c>
      <c r="E132" s="41" t="s">
        <v>446</v>
      </c>
      <c r="F132" s="41">
        <v>550.79</v>
      </c>
      <c r="G132" s="41">
        <v>30092.82</v>
      </c>
      <c r="H132" s="41" t="s">
        <v>447</v>
      </c>
      <c r="I132" s="42">
        <v>1437.51</v>
      </c>
      <c r="J132" s="42">
        <v>471.5</v>
      </c>
      <c r="K132" s="42">
        <v>21.14</v>
      </c>
      <c r="L132" s="42">
        <v>944.87</v>
      </c>
      <c r="M132" s="41">
        <v>599</v>
      </c>
      <c r="N132" s="41">
        <v>3.59</v>
      </c>
      <c r="O132" s="43"/>
      <c r="P132" s="43"/>
      <c r="Q132" s="43"/>
      <c r="R132" s="43"/>
      <c r="S132" s="43"/>
    </row>
    <row r="133" spans="1:19" ht="72" x14ac:dyDescent="0.2">
      <c r="A133" s="38">
        <v>84</v>
      </c>
      <c r="B133" s="39" t="s">
        <v>448</v>
      </c>
      <c r="C133" s="39" t="s">
        <v>449</v>
      </c>
      <c r="D133" s="40">
        <v>6.6199999999999995E-2</v>
      </c>
      <c r="E133" s="41" t="s">
        <v>450</v>
      </c>
      <c r="F133" s="41" t="s">
        <v>451</v>
      </c>
      <c r="G133" s="41">
        <v>175307.53</v>
      </c>
      <c r="H133" s="41" t="s">
        <v>452</v>
      </c>
      <c r="I133" s="42">
        <v>31660.89</v>
      </c>
      <c r="J133" s="42">
        <v>1724.54</v>
      </c>
      <c r="K133" s="42" t="s">
        <v>453</v>
      </c>
      <c r="L133" s="42">
        <v>29666.78</v>
      </c>
      <c r="M133" s="41" t="s">
        <v>454</v>
      </c>
      <c r="N133" s="41" t="s">
        <v>455</v>
      </c>
      <c r="O133" s="43"/>
      <c r="P133" s="43"/>
      <c r="Q133" s="43"/>
      <c r="R133" s="43"/>
      <c r="S133" s="43"/>
    </row>
    <row r="134" spans="1:19" ht="72" x14ac:dyDescent="0.2">
      <c r="A134" s="38">
        <v>85</v>
      </c>
      <c r="B134" s="39" t="s">
        <v>456</v>
      </c>
      <c r="C134" s="39" t="s">
        <v>457</v>
      </c>
      <c r="D134" s="40">
        <v>0.225965</v>
      </c>
      <c r="E134" s="41" t="s">
        <v>458</v>
      </c>
      <c r="F134" s="41" t="s">
        <v>459</v>
      </c>
      <c r="G134" s="41">
        <v>169222.53</v>
      </c>
      <c r="H134" s="41" t="s">
        <v>460</v>
      </c>
      <c r="I134" s="42">
        <v>101585.88</v>
      </c>
      <c r="J134" s="42">
        <v>3969.76</v>
      </c>
      <c r="K134" s="42" t="s">
        <v>461</v>
      </c>
      <c r="L134" s="42">
        <v>96838.67</v>
      </c>
      <c r="M134" s="41" t="s">
        <v>462</v>
      </c>
      <c r="N134" s="41" t="s">
        <v>463</v>
      </c>
      <c r="O134" s="43"/>
      <c r="P134" s="43"/>
      <c r="Q134" s="43"/>
      <c r="R134" s="43"/>
      <c r="S134" s="43"/>
    </row>
    <row r="135" spans="1:19" ht="72" x14ac:dyDescent="0.2">
      <c r="A135" s="38">
        <v>86</v>
      </c>
      <c r="B135" s="39" t="s">
        <v>464</v>
      </c>
      <c r="C135" s="39" t="s">
        <v>465</v>
      </c>
      <c r="D135" s="40">
        <v>4.7434999999999998E-2</v>
      </c>
      <c r="E135" s="41" t="s">
        <v>466</v>
      </c>
      <c r="F135" s="41" t="s">
        <v>467</v>
      </c>
      <c r="G135" s="41">
        <v>212113.61</v>
      </c>
      <c r="H135" s="41" t="s">
        <v>468</v>
      </c>
      <c r="I135" s="42">
        <v>28672.94</v>
      </c>
      <c r="J135" s="42">
        <v>1258.3599999999999</v>
      </c>
      <c r="K135" s="42" t="s">
        <v>469</v>
      </c>
      <c r="L135" s="42">
        <v>27225.71</v>
      </c>
      <c r="M135" s="41" t="s">
        <v>470</v>
      </c>
      <c r="N135" s="41" t="s">
        <v>471</v>
      </c>
      <c r="O135" s="43"/>
      <c r="P135" s="43"/>
      <c r="Q135" s="43"/>
      <c r="R135" s="43"/>
      <c r="S135" s="43"/>
    </row>
    <row r="136" spans="1:19" ht="84" x14ac:dyDescent="0.2">
      <c r="A136" s="38">
        <v>87</v>
      </c>
      <c r="B136" s="39" t="s">
        <v>472</v>
      </c>
      <c r="C136" s="39" t="s">
        <v>473</v>
      </c>
      <c r="D136" s="40">
        <v>0.17299999999999999</v>
      </c>
      <c r="E136" s="41" t="s">
        <v>474</v>
      </c>
      <c r="F136" s="41" t="s">
        <v>475</v>
      </c>
      <c r="G136" s="41">
        <v>13878.25</v>
      </c>
      <c r="H136" s="41" t="s">
        <v>476</v>
      </c>
      <c r="I136" s="42">
        <v>7053.84</v>
      </c>
      <c r="J136" s="42">
        <v>435.12</v>
      </c>
      <c r="K136" s="42" t="s">
        <v>477</v>
      </c>
      <c r="L136" s="42">
        <v>6573.76</v>
      </c>
      <c r="M136" s="41" t="s">
        <v>478</v>
      </c>
      <c r="N136" s="41" t="s">
        <v>479</v>
      </c>
      <c r="O136" s="43"/>
      <c r="P136" s="43"/>
      <c r="Q136" s="43"/>
      <c r="R136" s="43"/>
      <c r="S136" s="43"/>
    </row>
    <row r="137" spans="1:19" ht="17.850000000000001" customHeight="1" x14ac:dyDescent="0.2">
      <c r="A137" s="322" t="s">
        <v>480</v>
      </c>
      <c r="B137" s="323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  <c r="N137" s="323"/>
      <c r="O137" s="43"/>
      <c r="P137" s="43"/>
      <c r="Q137" s="43"/>
      <c r="R137" s="43"/>
      <c r="S137" s="43"/>
    </row>
    <row r="138" spans="1:19" ht="60" x14ac:dyDescent="0.2">
      <c r="A138" s="72">
        <v>88</v>
      </c>
      <c r="B138" s="73" t="s">
        <v>481</v>
      </c>
      <c r="C138" s="73" t="s">
        <v>482</v>
      </c>
      <c r="D138" s="74">
        <v>9.6600000000000005E-2</v>
      </c>
      <c r="E138" s="75" t="s">
        <v>483</v>
      </c>
      <c r="F138" s="75" t="s">
        <v>484</v>
      </c>
      <c r="G138" s="75">
        <v>30427.77</v>
      </c>
      <c r="H138" s="75" t="s">
        <v>485</v>
      </c>
      <c r="I138" s="76">
        <v>27725.25</v>
      </c>
      <c r="J138" s="76">
        <v>1275.5999999999999</v>
      </c>
      <c r="K138" s="76" t="s">
        <v>486</v>
      </c>
      <c r="L138" s="76">
        <v>25518.61</v>
      </c>
      <c r="M138" s="75" t="s">
        <v>487</v>
      </c>
      <c r="N138" s="75" t="s">
        <v>488</v>
      </c>
      <c r="O138" s="43"/>
      <c r="P138" s="43"/>
      <c r="Q138" s="43"/>
      <c r="R138" s="43"/>
      <c r="S138" s="43"/>
    </row>
    <row r="139" spans="1:19" ht="36" x14ac:dyDescent="0.2">
      <c r="A139" s="324" t="s">
        <v>489</v>
      </c>
      <c r="B139" s="325"/>
      <c r="C139" s="325"/>
      <c r="D139" s="325"/>
      <c r="E139" s="325"/>
      <c r="F139" s="325"/>
      <c r="G139" s="325"/>
      <c r="H139" s="325"/>
      <c r="I139" s="76">
        <v>298951.31</v>
      </c>
      <c r="J139" s="76"/>
      <c r="K139" s="76"/>
      <c r="L139" s="76"/>
      <c r="M139" s="75"/>
      <c r="N139" s="75" t="s">
        <v>490</v>
      </c>
      <c r="O139" s="43"/>
      <c r="P139" s="43"/>
      <c r="Q139" s="43"/>
      <c r="R139" s="43"/>
      <c r="S139" s="43"/>
    </row>
    <row r="140" spans="1:19" ht="17.850000000000001" customHeight="1" x14ac:dyDescent="0.2">
      <c r="A140" s="326" t="s">
        <v>491</v>
      </c>
      <c r="B140" s="327"/>
      <c r="C140" s="327"/>
      <c r="D140" s="327"/>
      <c r="E140" s="327"/>
      <c r="F140" s="327"/>
      <c r="G140" s="327"/>
      <c r="H140" s="327"/>
      <c r="I140" s="327"/>
      <c r="J140" s="327"/>
      <c r="K140" s="327"/>
      <c r="L140" s="327"/>
      <c r="M140" s="327"/>
      <c r="N140" s="327"/>
      <c r="O140" s="43"/>
      <c r="P140" s="43"/>
      <c r="Q140" s="43"/>
      <c r="R140" s="43"/>
      <c r="S140" s="43"/>
    </row>
    <row r="141" spans="1:19" ht="17.850000000000001" customHeight="1" x14ac:dyDescent="0.2">
      <c r="A141" s="322" t="s">
        <v>492</v>
      </c>
      <c r="B141" s="323"/>
      <c r="C141" s="323"/>
      <c r="D141" s="323"/>
      <c r="E141" s="323"/>
      <c r="F141" s="323"/>
      <c r="G141" s="323"/>
      <c r="H141" s="323"/>
      <c r="I141" s="323"/>
      <c r="J141" s="323"/>
      <c r="K141" s="323"/>
      <c r="L141" s="323"/>
      <c r="M141" s="323"/>
      <c r="N141" s="323"/>
      <c r="O141" s="43"/>
      <c r="P141" s="43"/>
      <c r="Q141" s="43"/>
      <c r="R141" s="43"/>
      <c r="S141" s="43"/>
    </row>
    <row r="142" spans="1:19" ht="60" x14ac:dyDescent="0.2">
      <c r="A142" s="38">
        <v>89</v>
      </c>
      <c r="B142" s="39" t="s">
        <v>493</v>
      </c>
      <c r="C142" s="39" t="s">
        <v>494</v>
      </c>
      <c r="D142" s="40">
        <v>1.2008000000000001</v>
      </c>
      <c r="E142" s="41" t="s">
        <v>495</v>
      </c>
      <c r="F142" s="41" t="s">
        <v>496</v>
      </c>
      <c r="G142" s="41">
        <v>1228.43</v>
      </c>
      <c r="H142" s="41" t="s">
        <v>497</v>
      </c>
      <c r="I142" s="42">
        <v>15287.87</v>
      </c>
      <c r="J142" s="42">
        <v>5198.8599999999997</v>
      </c>
      <c r="K142" s="42" t="s">
        <v>498</v>
      </c>
      <c r="L142" s="42">
        <v>9630.6299999999992</v>
      </c>
      <c r="M142" s="41" t="s">
        <v>499</v>
      </c>
      <c r="N142" s="41" t="s">
        <v>500</v>
      </c>
      <c r="O142" s="43"/>
      <c r="P142" s="43"/>
      <c r="Q142" s="43"/>
      <c r="R142" s="43"/>
      <c r="S142" s="43"/>
    </row>
    <row r="143" spans="1:19" ht="96" x14ac:dyDescent="0.2">
      <c r="A143" s="38">
        <v>90</v>
      </c>
      <c r="B143" s="39" t="s">
        <v>501</v>
      </c>
      <c r="C143" s="39" t="s">
        <v>502</v>
      </c>
      <c r="D143" s="40">
        <v>1.2008000000000001</v>
      </c>
      <c r="E143" s="41" t="s">
        <v>503</v>
      </c>
      <c r="F143" s="41" t="s">
        <v>504</v>
      </c>
      <c r="G143" s="41">
        <v>3057.6</v>
      </c>
      <c r="H143" s="41" t="s">
        <v>505</v>
      </c>
      <c r="I143" s="42">
        <v>25418.5</v>
      </c>
      <c r="J143" s="42">
        <v>657.92</v>
      </c>
      <c r="K143" s="42" t="s">
        <v>506</v>
      </c>
      <c r="L143" s="42">
        <v>23965.41</v>
      </c>
      <c r="M143" s="41" t="s">
        <v>507</v>
      </c>
      <c r="N143" s="41" t="s">
        <v>508</v>
      </c>
      <c r="O143" s="43"/>
      <c r="P143" s="43"/>
      <c r="Q143" s="43"/>
      <c r="R143" s="43"/>
      <c r="S143" s="43"/>
    </row>
    <row r="144" spans="1:19" ht="60" x14ac:dyDescent="0.2">
      <c r="A144" s="38">
        <v>91</v>
      </c>
      <c r="B144" s="39" t="s">
        <v>342</v>
      </c>
      <c r="C144" s="39" t="s">
        <v>509</v>
      </c>
      <c r="D144" s="40">
        <v>1.2008000000000001</v>
      </c>
      <c r="E144" s="41" t="s">
        <v>344</v>
      </c>
      <c r="F144" s="41" t="s">
        <v>345</v>
      </c>
      <c r="G144" s="41">
        <v>1034.74</v>
      </c>
      <c r="H144" s="41" t="s">
        <v>346</v>
      </c>
      <c r="I144" s="42">
        <v>6217.23</v>
      </c>
      <c r="J144" s="42">
        <v>1134.98</v>
      </c>
      <c r="K144" s="42" t="s">
        <v>510</v>
      </c>
      <c r="L144" s="42">
        <v>4814.51</v>
      </c>
      <c r="M144" s="41" t="s">
        <v>348</v>
      </c>
      <c r="N144" s="41" t="s">
        <v>511</v>
      </c>
      <c r="O144" s="43"/>
      <c r="P144" s="43"/>
      <c r="Q144" s="43"/>
      <c r="R144" s="43"/>
      <c r="S144" s="43"/>
    </row>
    <row r="145" spans="1:19" ht="84" x14ac:dyDescent="0.2">
      <c r="A145" s="38">
        <v>92</v>
      </c>
      <c r="B145" s="39" t="s">
        <v>350</v>
      </c>
      <c r="C145" s="39" t="s">
        <v>512</v>
      </c>
      <c r="D145" s="40">
        <v>7.2047999999999996</v>
      </c>
      <c r="E145" s="41" t="s">
        <v>352</v>
      </c>
      <c r="F145" s="41">
        <v>54.1</v>
      </c>
      <c r="G145" s="41">
        <v>960.58</v>
      </c>
      <c r="H145" s="41" t="s">
        <v>353</v>
      </c>
      <c r="I145" s="42">
        <v>37466.04</v>
      </c>
      <c r="J145" s="42">
        <v>8660.4599999999991</v>
      </c>
      <c r="K145" s="42">
        <v>2402.15</v>
      </c>
      <c r="L145" s="42">
        <v>26403.43</v>
      </c>
      <c r="M145" s="41">
        <v>9.27</v>
      </c>
      <c r="N145" s="41">
        <v>66.790000000000006</v>
      </c>
      <c r="O145" s="43"/>
      <c r="P145" s="43"/>
      <c r="Q145" s="43"/>
      <c r="R145" s="43"/>
      <c r="S145" s="43"/>
    </row>
    <row r="146" spans="1:19" ht="60" x14ac:dyDescent="0.2">
      <c r="A146" s="38">
        <v>93</v>
      </c>
      <c r="B146" s="39" t="s">
        <v>342</v>
      </c>
      <c r="C146" s="39" t="s">
        <v>513</v>
      </c>
      <c r="D146" s="40">
        <v>1.2008000000000001</v>
      </c>
      <c r="E146" s="41" t="s">
        <v>344</v>
      </c>
      <c r="F146" s="41" t="s">
        <v>345</v>
      </c>
      <c r="G146" s="41">
        <v>1034.74</v>
      </c>
      <c r="H146" s="41" t="s">
        <v>346</v>
      </c>
      <c r="I146" s="42">
        <v>6217.23</v>
      </c>
      <c r="J146" s="42">
        <v>1134.98</v>
      </c>
      <c r="K146" s="42" t="s">
        <v>510</v>
      </c>
      <c r="L146" s="42">
        <v>4814.51</v>
      </c>
      <c r="M146" s="41" t="s">
        <v>348</v>
      </c>
      <c r="N146" s="41" t="s">
        <v>511</v>
      </c>
      <c r="O146" s="43"/>
      <c r="P146" s="43"/>
      <c r="Q146" s="43"/>
      <c r="R146" s="43"/>
      <c r="S146" s="43"/>
    </row>
    <row r="147" spans="1:19" ht="60" x14ac:dyDescent="0.2">
      <c r="A147" s="38">
        <v>94</v>
      </c>
      <c r="B147" s="39" t="s">
        <v>493</v>
      </c>
      <c r="C147" s="39" t="s">
        <v>494</v>
      </c>
      <c r="D147" s="40">
        <v>1.2008000000000001</v>
      </c>
      <c r="E147" s="41" t="s">
        <v>495</v>
      </c>
      <c r="F147" s="41" t="s">
        <v>496</v>
      </c>
      <c r="G147" s="41">
        <v>1228.43</v>
      </c>
      <c r="H147" s="41" t="s">
        <v>497</v>
      </c>
      <c r="I147" s="42">
        <v>15287.87</v>
      </c>
      <c r="J147" s="42">
        <v>5198.8599999999997</v>
      </c>
      <c r="K147" s="42" t="s">
        <v>498</v>
      </c>
      <c r="L147" s="42">
        <v>9630.6299999999992</v>
      </c>
      <c r="M147" s="41" t="s">
        <v>499</v>
      </c>
      <c r="N147" s="41" t="s">
        <v>500</v>
      </c>
      <c r="O147" s="43"/>
      <c r="P147" s="43"/>
      <c r="Q147" s="43"/>
      <c r="R147" s="43"/>
      <c r="S147" s="43"/>
    </row>
    <row r="148" spans="1:19" ht="17.850000000000001" customHeight="1" x14ac:dyDescent="0.2">
      <c r="A148" s="322" t="s">
        <v>514</v>
      </c>
      <c r="B148" s="323"/>
      <c r="C148" s="323"/>
      <c r="D148" s="323"/>
      <c r="E148" s="323"/>
      <c r="F148" s="323"/>
      <c r="G148" s="323"/>
      <c r="H148" s="323"/>
      <c r="I148" s="323"/>
      <c r="J148" s="323"/>
      <c r="K148" s="323"/>
      <c r="L148" s="323"/>
      <c r="M148" s="323"/>
      <c r="N148" s="323"/>
      <c r="O148" s="43"/>
      <c r="P148" s="43"/>
      <c r="Q148" s="43"/>
      <c r="R148" s="43"/>
      <c r="S148" s="43"/>
    </row>
    <row r="149" spans="1:19" ht="60" x14ac:dyDescent="0.2">
      <c r="A149" s="38">
        <v>95</v>
      </c>
      <c r="B149" s="39" t="s">
        <v>493</v>
      </c>
      <c r="C149" s="39" t="s">
        <v>515</v>
      </c>
      <c r="D149" s="40">
        <v>0.158</v>
      </c>
      <c r="E149" s="41" t="s">
        <v>495</v>
      </c>
      <c r="F149" s="41" t="s">
        <v>496</v>
      </c>
      <c r="G149" s="41">
        <v>1228.43</v>
      </c>
      <c r="H149" s="41" t="s">
        <v>497</v>
      </c>
      <c r="I149" s="42">
        <v>2011.56</v>
      </c>
      <c r="J149" s="42">
        <v>684.06</v>
      </c>
      <c r="K149" s="42" t="s">
        <v>516</v>
      </c>
      <c r="L149" s="42">
        <v>1267.19</v>
      </c>
      <c r="M149" s="41" t="s">
        <v>499</v>
      </c>
      <c r="N149" s="41" t="s">
        <v>517</v>
      </c>
      <c r="O149" s="43"/>
      <c r="P149" s="43"/>
      <c r="Q149" s="43"/>
      <c r="R149" s="43"/>
      <c r="S149" s="43"/>
    </row>
    <row r="150" spans="1:19" ht="96" x14ac:dyDescent="0.2">
      <c r="A150" s="38">
        <v>96</v>
      </c>
      <c r="B150" s="39" t="s">
        <v>501</v>
      </c>
      <c r="C150" s="39" t="s">
        <v>518</v>
      </c>
      <c r="D150" s="40">
        <v>0.158</v>
      </c>
      <c r="E150" s="41" t="s">
        <v>519</v>
      </c>
      <c r="F150" s="41" t="s">
        <v>520</v>
      </c>
      <c r="G150" s="41">
        <v>2446.08</v>
      </c>
      <c r="H150" s="41" t="s">
        <v>505</v>
      </c>
      <c r="I150" s="42">
        <v>2675.63</v>
      </c>
      <c r="J150" s="42">
        <v>69.25</v>
      </c>
      <c r="K150" s="42" t="s">
        <v>521</v>
      </c>
      <c r="L150" s="42">
        <v>2522.6799999999998</v>
      </c>
      <c r="M150" s="41" t="s">
        <v>522</v>
      </c>
      <c r="N150" s="41" t="s">
        <v>523</v>
      </c>
      <c r="O150" s="43"/>
      <c r="P150" s="43"/>
      <c r="Q150" s="43"/>
      <c r="R150" s="43"/>
      <c r="S150" s="43"/>
    </row>
    <row r="151" spans="1:19" ht="60" x14ac:dyDescent="0.2">
      <c r="A151" s="38">
        <v>97</v>
      </c>
      <c r="B151" s="39" t="s">
        <v>342</v>
      </c>
      <c r="C151" s="39" t="s">
        <v>524</v>
      </c>
      <c r="D151" s="40">
        <v>0.158</v>
      </c>
      <c r="E151" s="41" t="s">
        <v>344</v>
      </c>
      <c r="F151" s="41" t="s">
        <v>345</v>
      </c>
      <c r="G151" s="41">
        <v>1034.74</v>
      </c>
      <c r="H151" s="41" t="s">
        <v>346</v>
      </c>
      <c r="I151" s="42">
        <v>818.06</v>
      </c>
      <c r="J151" s="42">
        <v>149.34</v>
      </c>
      <c r="K151" s="42" t="s">
        <v>525</v>
      </c>
      <c r="L151" s="42">
        <v>633.49</v>
      </c>
      <c r="M151" s="41" t="s">
        <v>348</v>
      </c>
      <c r="N151" s="41" t="s">
        <v>526</v>
      </c>
      <c r="O151" s="43"/>
      <c r="P151" s="43"/>
      <c r="Q151" s="43"/>
      <c r="R151" s="43"/>
      <c r="S151" s="43"/>
    </row>
    <row r="152" spans="1:19" ht="84" x14ac:dyDescent="0.2">
      <c r="A152" s="38">
        <v>98</v>
      </c>
      <c r="B152" s="39" t="s">
        <v>350</v>
      </c>
      <c r="C152" s="39" t="s">
        <v>527</v>
      </c>
      <c r="D152" s="40">
        <v>0.94799999999999995</v>
      </c>
      <c r="E152" s="41" t="s">
        <v>352</v>
      </c>
      <c r="F152" s="41">
        <v>54.1</v>
      </c>
      <c r="G152" s="41">
        <v>960.58</v>
      </c>
      <c r="H152" s="41" t="s">
        <v>353</v>
      </c>
      <c r="I152" s="42">
        <v>4929.74</v>
      </c>
      <c r="J152" s="42">
        <v>1139.53</v>
      </c>
      <c r="K152" s="42">
        <v>316.07</v>
      </c>
      <c r="L152" s="42">
        <v>3474.14</v>
      </c>
      <c r="M152" s="41">
        <v>9.27</v>
      </c>
      <c r="N152" s="41">
        <v>8.7899999999999991</v>
      </c>
      <c r="O152" s="43"/>
      <c r="P152" s="43"/>
      <c r="Q152" s="43"/>
      <c r="R152" s="43"/>
      <c r="S152" s="43"/>
    </row>
    <row r="153" spans="1:19" ht="60" x14ac:dyDescent="0.2">
      <c r="A153" s="38">
        <v>99</v>
      </c>
      <c r="B153" s="39" t="s">
        <v>342</v>
      </c>
      <c r="C153" s="39" t="s">
        <v>528</v>
      </c>
      <c r="D153" s="40">
        <v>0.158</v>
      </c>
      <c r="E153" s="41" t="s">
        <v>344</v>
      </c>
      <c r="F153" s="41" t="s">
        <v>345</v>
      </c>
      <c r="G153" s="41">
        <v>1034.74</v>
      </c>
      <c r="H153" s="41" t="s">
        <v>346</v>
      </c>
      <c r="I153" s="42">
        <v>818.06</v>
      </c>
      <c r="J153" s="42">
        <v>149.34</v>
      </c>
      <c r="K153" s="42" t="s">
        <v>525</v>
      </c>
      <c r="L153" s="42">
        <v>633.49</v>
      </c>
      <c r="M153" s="41" t="s">
        <v>348</v>
      </c>
      <c r="N153" s="41" t="s">
        <v>526</v>
      </c>
      <c r="O153" s="43"/>
      <c r="P153" s="43"/>
      <c r="Q153" s="43"/>
      <c r="R153" s="43"/>
      <c r="S153" s="43"/>
    </row>
    <row r="154" spans="1:19" ht="60" x14ac:dyDescent="0.2">
      <c r="A154" s="38">
        <v>100</v>
      </c>
      <c r="B154" s="39" t="s">
        <v>493</v>
      </c>
      <c r="C154" s="39" t="s">
        <v>515</v>
      </c>
      <c r="D154" s="40">
        <v>0.158</v>
      </c>
      <c r="E154" s="41" t="s">
        <v>495</v>
      </c>
      <c r="F154" s="41" t="s">
        <v>496</v>
      </c>
      <c r="G154" s="41">
        <v>1228.43</v>
      </c>
      <c r="H154" s="41" t="s">
        <v>497</v>
      </c>
      <c r="I154" s="42">
        <v>2011.56</v>
      </c>
      <c r="J154" s="42">
        <v>684.06</v>
      </c>
      <c r="K154" s="42" t="s">
        <v>516</v>
      </c>
      <c r="L154" s="42">
        <v>1267.19</v>
      </c>
      <c r="M154" s="41" t="s">
        <v>499</v>
      </c>
      <c r="N154" s="41" t="s">
        <v>517</v>
      </c>
      <c r="O154" s="43"/>
      <c r="P154" s="43"/>
      <c r="Q154" s="43"/>
      <c r="R154" s="43"/>
      <c r="S154" s="43"/>
    </row>
    <row r="155" spans="1:19" ht="17.850000000000001" customHeight="1" x14ac:dyDescent="0.2">
      <c r="A155" s="322" t="s">
        <v>529</v>
      </c>
      <c r="B155" s="323"/>
      <c r="C155" s="323"/>
      <c r="D155" s="323"/>
      <c r="E155" s="323"/>
      <c r="F155" s="323"/>
      <c r="G155" s="323"/>
      <c r="H155" s="323"/>
      <c r="I155" s="323"/>
      <c r="J155" s="323"/>
      <c r="K155" s="323"/>
      <c r="L155" s="323"/>
      <c r="M155" s="323"/>
      <c r="N155" s="323"/>
      <c r="O155" s="43"/>
      <c r="P155" s="43"/>
      <c r="Q155" s="43"/>
      <c r="R155" s="43"/>
      <c r="S155" s="43"/>
    </row>
    <row r="156" spans="1:19" ht="60" x14ac:dyDescent="0.2">
      <c r="A156" s="38">
        <v>101</v>
      </c>
      <c r="B156" s="39" t="s">
        <v>493</v>
      </c>
      <c r="C156" s="39" t="s">
        <v>530</v>
      </c>
      <c r="D156" s="40">
        <v>0.03</v>
      </c>
      <c r="E156" s="41" t="s">
        <v>495</v>
      </c>
      <c r="F156" s="41" t="s">
        <v>496</v>
      </c>
      <c r="G156" s="41">
        <v>1228.43</v>
      </c>
      <c r="H156" s="41" t="s">
        <v>497</v>
      </c>
      <c r="I156" s="42">
        <v>381.94</v>
      </c>
      <c r="J156" s="42">
        <v>129.88999999999999</v>
      </c>
      <c r="K156" s="42" t="s">
        <v>531</v>
      </c>
      <c r="L156" s="42">
        <v>240.6</v>
      </c>
      <c r="M156" s="41" t="s">
        <v>499</v>
      </c>
      <c r="N156" s="41" t="s">
        <v>532</v>
      </c>
      <c r="O156" s="43"/>
      <c r="P156" s="43"/>
      <c r="Q156" s="43"/>
      <c r="R156" s="43"/>
      <c r="S156" s="43"/>
    </row>
    <row r="157" spans="1:19" ht="96" x14ac:dyDescent="0.2">
      <c r="A157" s="38">
        <v>102</v>
      </c>
      <c r="B157" s="39" t="s">
        <v>501</v>
      </c>
      <c r="C157" s="39" t="s">
        <v>533</v>
      </c>
      <c r="D157" s="40">
        <v>0.03</v>
      </c>
      <c r="E157" s="41" t="s">
        <v>534</v>
      </c>
      <c r="F157" s="41" t="s">
        <v>535</v>
      </c>
      <c r="G157" s="41">
        <v>1223.04</v>
      </c>
      <c r="H157" s="41" t="s">
        <v>505</v>
      </c>
      <c r="I157" s="42">
        <v>254.02</v>
      </c>
      <c r="J157" s="42">
        <v>6.57</v>
      </c>
      <c r="K157" s="42" t="s">
        <v>536</v>
      </c>
      <c r="L157" s="42">
        <v>239.5</v>
      </c>
      <c r="M157" s="41" t="s">
        <v>537</v>
      </c>
      <c r="N157" s="41" t="s">
        <v>538</v>
      </c>
      <c r="O157" s="43"/>
      <c r="P157" s="43"/>
      <c r="Q157" s="43"/>
      <c r="R157" s="43"/>
      <c r="S157" s="43"/>
    </row>
    <row r="158" spans="1:19" ht="60" x14ac:dyDescent="0.2">
      <c r="A158" s="38">
        <v>103</v>
      </c>
      <c r="B158" s="39" t="s">
        <v>342</v>
      </c>
      <c r="C158" s="39" t="s">
        <v>539</v>
      </c>
      <c r="D158" s="40">
        <v>0.03</v>
      </c>
      <c r="E158" s="41" t="s">
        <v>344</v>
      </c>
      <c r="F158" s="41" t="s">
        <v>345</v>
      </c>
      <c r="G158" s="41">
        <v>1034.74</v>
      </c>
      <c r="H158" s="41" t="s">
        <v>346</v>
      </c>
      <c r="I158" s="42">
        <v>155.33000000000001</v>
      </c>
      <c r="J158" s="42">
        <v>28.36</v>
      </c>
      <c r="K158" s="42" t="s">
        <v>540</v>
      </c>
      <c r="L158" s="42">
        <v>120.28</v>
      </c>
      <c r="M158" s="41" t="s">
        <v>348</v>
      </c>
      <c r="N158" s="41">
        <v>0.24</v>
      </c>
      <c r="O158" s="43"/>
      <c r="P158" s="43"/>
      <c r="Q158" s="43"/>
      <c r="R158" s="43"/>
      <c r="S158" s="43"/>
    </row>
    <row r="159" spans="1:19" ht="84" x14ac:dyDescent="0.2">
      <c r="A159" s="38">
        <v>104</v>
      </c>
      <c r="B159" s="39" t="s">
        <v>350</v>
      </c>
      <c r="C159" s="39" t="s">
        <v>541</v>
      </c>
      <c r="D159" s="40">
        <v>1.8E-3</v>
      </c>
      <c r="E159" s="41" t="s">
        <v>352</v>
      </c>
      <c r="F159" s="41">
        <v>54.1</v>
      </c>
      <c r="G159" s="41">
        <v>960.58</v>
      </c>
      <c r="H159" s="41" t="s">
        <v>353</v>
      </c>
      <c r="I159" s="42">
        <v>9.36</v>
      </c>
      <c r="J159" s="42">
        <v>2.16</v>
      </c>
      <c r="K159" s="42">
        <v>0.6</v>
      </c>
      <c r="L159" s="42">
        <v>6.6</v>
      </c>
      <c r="M159" s="41">
        <v>9.27</v>
      </c>
      <c r="N159" s="41">
        <v>0.02</v>
      </c>
      <c r="O159" s="43"/>
      <c r="P159" s="43"/>
      <c r="Q159" s="43"/>
      <c r="R159" s="43"/>
      <c r="S159" s="43"/>
    </row>
    <row r="160" spans="1:19" ht="60" x14ac:dyDescent="0.2">
      <c r="A160" s="38">
        <v>105</v>
      </c>
      <c r="B160" s="39" t="s">
        <v>342</v>
      </c>
      <c r="C160" s="39" t="s">
        <v>542</v>
      </c>
      <c r="D160" s="40">
        <v>0.03</v>
      </c>
      <c r="E160" s="41" t="s">
        <v>344</v>
      </c>
      <c r="F160" s="41" t="s">
        <v>345</v>
      </c>
      <c r="G160" s="41">
        <v>1034.74</v>
      </c>
      <c r="H160" s="41" t="s">
        <v>346</v>
      </c>
      <c r="I160" s="42">
        <v>155.33000000000001</v>
      </c>
      <c r="J160" s="42">
        <v>28.36</v>
      </c>
      <c r="K160" s="42" t="s">
        <v>540</v>
      </c>
      <c r="L160" s="42">
        <v>120.28</v>
      </c>
      <c r="M160" s="41" t="s">
        <v>348</v>
      </c>
      <c r="N160" s="41">
        <v>0.24</v>
      </c>
      <c r="O160" s="43"/>
      <c r="P160" s="43"/>
      <c r="Q160" s="43"/>
      <c r="R160" s="43"/>
      <c r="S160" s="43"/>
    </row>
    <row r="161" spans="1:19" ht="60" x14ac:dyDescent="0.2">
      <c r="A161" s="38">
        <v>106</v>
      </c>
      <c r="B161" s="39" t="s">
        <v>493</v>
      </c>
      <c r="C161" s="39" t="s">
        <v>530</v>
      </c>
      <c r="D161" s="40">
        <v>0.03</v>
      </c>
      <c r="E161" s="41" t="s">
        <v>495</v>
      </c>
      <c r="F161" s="41" t="s">
        <v>496</v>
      </c>
      <c r="G161" s="41">
        <v>1228.43</v>
      </c>
      <c r="H161" s="41" t="s">
        <v>497</v>
      </c>
      <c r="I161" s="42">
        <v>381.94</v>
      </c>
      <c r="J161" s="42">
        <v>129.88999999999999</v>
      </c>
      <c r="K161" s="42" t="s">
        <v>531</v>
      </c>
      <c r="L161" s="42">
        <v>240.6</v>
      </c>
      <c r="M161" s="41" t="s">
        <v>499</v>
      </c>
      <c r="N161" s="41" t="s">
        <v>532</v>
      </c>
      <c r="O161" s="43"/>
      <c r="P161" s="43"/>
      <c r="Q161" s="43"/>
      <c r="R161" s="43"/>
      <c r="S161" s="43"/>
    </row>
    <row r="162" spans="1:19" ht="17.850000000000001" customHeight="1" x14ac:dyDescent="0.2">
      <c r="A162" s="322" t="s">
        <v>543</v>
      </c>
      <c r="B162" s="323"/>
      <c r="C162" s="323"/>
      <c r="D162" s="323"/>
      <c r="E162" s="323"/>
      <c r="F162" s="323"/>
      <c r="G162" s="323"/>
      <c r="H162" s="323"/>
      <c r="I162" s="323"/>
      <c r="J162" s="323"/>
      <c r="K162" s="323"/>
      <c r="L162" s="323"/>
      <c r="M162" s="323"/>
      <c r="N162" s="323"/>
      <c r="O162" s="43"/>
      <c r="P162" s="43"/>
      <c r="Q162" s="43"/>
      <c r="R162" s="43"/>
      <c r="S162" s="43"/>
    </row>
    <row r="163" spans="1:19" ht="72" x14ac:dyDescent="0.2">
      <c r="A163" s="38">
        <v>107</v>
      </c>
      <c r="B163" s="39" t="s">
        <v>544</v>
      </c>
      <c r="C163" s="39" t="s">
        <v>545</v>
      </c>
      <c r="D163" s="40">
        <v>1.389</v>
      </c>
      <c r="E163" s="41" t="s">
        <v>546</v>
      </c>
      <c r="F163" s="41" t="s">
        <v>547</v>
      </c>
      <c r="G163" s="41">
        <v>612.9</v>
      </c>
      <c r="H163" s="41" t="s">
        <v>548</v>
      </c>
      <c r="I163" s="42">
        <v>8083.86</v>
      </c>
      <c r="J163" s="42">
        <v>1236.92</v>
      </c>
      <c r="K163" s="42" t="s">
        <v>549</v>
      </c>
      <c r="L163" s="42">
        <v>6141.33</v>
      </c>
      <c r="M163" s="41" t="s">
        <v>550</v>
      </c>
      <c r="N163" s="41" t="s">
        <v>551</v>
      </c>
      <c r="O163" s="43"/>
      <c r="P163" s="43"/>
      <c r="Q163" s="43"/>
      <c r="R163" s="43"/>
      <c r="S163" s="43"/>
    </row>
    <row r="164" spans="1:19" ht="60" x14ac:dyDescent="0.2">
      <c r="A164" s="38">
        <v>108</v>
      </c>
      <c r="B164" s="39" t="s">
        <v>552</v>
      </c>
      <c r="C164" s="39" t="s">
        <v>553</v>
      </c>
      <c r="D164" s="40">
        <v>9.7230000000000008</v>
      </c>
      <c r="E164" s="41" t="s">
        <v>554</v>
      </c>
      <c r="F164" s="41">
        <v>0.39</v>
      </c>
      <c r="G164" s="41">
        <v>691.24</v>
      </c>
      <c r="H164" s="41" t="s">
        <v>555</v>
      </c>
      <c r="I164" s="42">
        <v>33549.99</v>
      </c>
      <c r="J164" s="42">
        <v>4115.55</v>
      </c>
      <c r="K164" s="42">
        <v>17.600000000000001</v>
      </c>
      <c r="L164" s="42">
        <v>29416.84</v>
      </c>
      <c r="M164" s="41">
        <v>3.66</v>
      </c>
      <c r="N164" s="41">
        <v>35.590000000000003</v>
      </c>
      <c r="O164" s="43"/>
      <c r="P164" s="43"/>
      <c r="Q164" s="43"/>
      <c r="R164" s="43"/>
      <c r="S164" s="43"/>
    </row>
    <row r="165" spans="1:19" ht="72" x14ac:dyDescent="0.2">
      <c r="A165" s="72">
        <v>109</v>
      </c>
      <c r="B165" s="73" t="s">
        <v>556</v>
      </c>
      <c r="C165" s="73" t="s">
        <v>557</v>
      </c>
      <c r="D165" s="74">
        <v>1.389</v>
      </c>
      <c r="E165" s="75" t="s">
        <v>558</v>
      </c>
      <c r="F165" s="75" t="s">
        <v>559</v>
      </c>
      <c r="G165" s="75">
        <v>2059.94</v>
      </c>
      <c r="H165" s="75" t="s">
        <v>560</v>
      </c>
      <c r="I165" s="76">
        <v>25554.75</v>
      </c>
      <c r="J165" s="76">
        <v>6153.71</v>
      </c>
      <c r="K165" s="76" t="s">
        <v>561</v>
      </c>
      <c r="L165" s="76">
        <v>17482.86</v>
      </c>
      <c r="M165" s="75" t="s">
        <v>562</v>
      </c>
      <c r="N165" s="75" t="s">
        <v>563</v>
      </c>
      <c r="O165" s="43"/>
      <c r="P165" s="43"/>
      <c r="Q165" s="43"/>
      <c r="R165" s="43"/>
      <c r="S165" s="43"/>
    </row>
    <row r="166" spans="1:19" ht="36" x14ac:dyDescent="0.2">
      <c r="A166" s="324" t="s">
        <v>564</v>
      </c>
      <c r="B166" s="325"/>
      <c r="C166" s="325"/>
      <c r="D166" s="325"/>
      <c r="E166" s="325"/>
      <c r="F166" s="325"/>
      <c r="G166" s="325"/>
      <c r="H166" s="325"/>
      <c r="I166" s="76">
        <v>248777.9</v>
      </c>
      <c r="J166" s="76"/>
      <c r="K166" s="76"/>
      <c r="L166" s="76"/>
      <c r="M166" s="75"/>
      <c r="N166" s="75" t="s">
        <v>565</v>
      </c>
      <c r="O166" s="43"/>
      <c r="P166" s="43"/>
      <c r="Q166" s="43"/>
      <c r="R166" s="43"/>
      <c r="S166" s="43"/>
    </row>
    <row r="167" spans="1:19" ht="17.850000000000001" customHeight="1" x14ac:dyDescent="0.2">
      <c r="A167" s="326" t="s">
        <v>566</v>
      </c>
      <c r="B167" s="327"/>
      <c r="C167" s="327"/>
      <c r="D167" s="327"/>
      <c r="E167" s="327"/>
      <c r="F167" s="327"/>
      <c r="G167" s="327"/>
      <c r="H167" s="327"/>
      <c r="I167" s="327"/>
      <c r="J167" s="327"/>
      <c r="K167" s="327"/>
      <c r="L167" s="327"/>
      <c r="M167" s="327"/>
      <c r="N167" s="327"/>
      <c r="O167" s="43"/>
      <c r="P167" s="43"/>
      <c r="Q167" s="43"/>
      <c r="R167" s="43"/>
      <c r="S167" s="43"/>
    </row>
    <row r="168" spans="1:19" ht="84" x14ac:dyDescent="0.2">
      <c r="A168" s="38">
        <v>110</v>
      </c>
      <c r="B168" s="39" t="s">
        <v>157</v>
      </c>
      <c r="C168" s="39" t="s">
        <v>567</v>
      </c>
      <c r="D168" s="40">
        <v>30.059519999999999</v>
      </c>
      <c r="E168" s="41" t="s">
        <v>568</v>
      </c>
      <c r="F168" s="41">
        <v>44.69</v>
      </c>
      <c r="G168" s="41">
        <v>799.57</v>
      </c>
      <c r="H168" s="41" t="s">
        <v>160</v>
      </c>
      <c r="I168" s="42">
        <v>183164.38</v>
      </c>
      <c r="J168" s="42">
        <v>73565.259999999995</v>
      </c>
      <c r="K168" s="42">
        <v>8172.88</v>
      </c>
      <c r="L168" s="42">
        <v>101426.24000000001</v>
      </c>
      <c r="M168" s="41">
        <v>18.170000000000002</v>
      </c>
      <c r="N168" s="41">
        <v>546.17999999999995</v>
      </c>
      <c r="O168" s="43"/>
      <c r="P168" s="43"/>
      <c r="Q168" s="43"/>
      <c r="R168" s="43"/>
      <c r="S168" s="43"/>
    </row>
    <row r="169" spans="1:19" ht="108" x14ac:dyDescent="0.2">
      <c r="A169" s="38">
        <v>111</v>
      </c>
      <c r="B169" s="39" t="s">
        <v>569</v>
      </c>
      <c r="C169" s="39" t="s">
        <v>1065</v>
      </c>
      <c r="D169" s="40">
        <v>2.5171999999999999</v>
      </c>
      <c r="E169" s="41" t="s">
        <v>570</v>
      </c>
      <c r="F169" s="41" t="s">
        <v>571</v>
      </c>
      <c r="G169" s="41">
        <v>7244.54</v>
      </c>
      <c r="H169" s="41" t="s">
        <v>572</v>
      </c>
      <c r="I169" s="42">
        <v>227129.52</v>
      </c>
      <c r="J169" s="42">
        <v>114308.97</v>
      </c>
      <c r="K169" s="42" t="s">
        <v>573</v>
      </c>
      <c r="L169" s="42">
        <v>110993.16</v>
      </c>
      <c r="M169" s="41" t="s">
        <v>574</v>
      </c>
      <c r="N169" s="41" t="s">
        <v>575</v>
      </c>
      <c r="O169" s="43"/>
      <c r="P169" s="43"/>
      <c r="Q169" s="43"/>
      <c r="R169" s="43"/>
      <c r="S169" s="43"/>
    </row>
    <row r="170" spans="1:19" ht="96" x14ac:dyDescent="0.2">
      <c r="A170" s="38">
        <v>112</v>
      </c>
      <c r="B170" s="39" t="s">
        <v>576</v>
      </c>
      <c r="C170" s="39" t="s">
        <v>577</v>
      </c>
      <c r="D170" s="40">
        <v>0.58199999999999996</v>
      </c>
      <c r="E170" s="41" t="s">
        <v>578</v>
      </c>
      <c r="F170" s="41" t="s">
        <v>579</v>
      </c>
      <c r="G170" s="41">
        <v>32282.880000000001</v>
      </c>
      <c r="H170" s="41" t="s">
        <v>580</v>
      </c>
      <c r="I170" s="42">
        <v>147317.41</v>
      </c>
      <c r="J170" s="42">
        <v>55264.43</v>
      </c>
      <c r="K170" s="42" t="s">
        <v>581</v>
      </c>
      <c r="L170" s="42">
        <v>88577.15</v>
      </c>
      <c r="M170" s="41" t="s">
        <v>582</v>
      </c>
      <c r="N170" s="41" t="s">
        <v>583</v>
      </c>
      <c r="O170" s="43"/>
      <c r="P170" s="43"/>
      <c r="Q170" s="43"/>
      <c r="R170" s="43"/>
      <c r="S170" s="43"/>
    </row>
    <row r="171" spans="1:19" ht="60" x14ac:dyDescent="0.2">
      <c r="A171" s="72">
        <v>113</v>
      </c>
      <c r="B171" s="73" t="s">
        <v>584</v>
      </c>
      <c r="C171" s="73" t="s">
        <v>585</v>
      </c>
      <c r="D171" s="74">
        <v>3.5294400000000001</v>
      </c>
      <c r="E171" s="75" t="s">
        <v>586</v>
      </c>
      <c r="F171" s="75">
        <v>1.22</v>
      </c>
      <c r="G171" s="75">
        <v>517.79</v>
      </c>
      <c r="H171" s="75" t="s">
        <v>587</v>
      </c>
      <c r="I171" s="76">
        <v>6732.48</v>
      </c>
      <c r="J171" s="76">
        <v>2034.51</v>
      </c>
      <c r="K171" s="76">
        <v>28.31</v>
      </c>
      <c r="L171" s="76">
        <v>4669.66</v>
      </c>
      <c r="M171" s="75">
        <v>4.9000000000000004</v>
      </c>
      <c r="N171" s="75">
        <v>17.29</v>
      </c>
      <c r="O171" s="43"/>
      <c r="P171" s="43"/>
      <c r="Q171" s="43"/>
      <c r="R171" s="43"/>
      <c r="S171" s="43"/>
    </row>
    <row r="172" spans="1:19" ht="36" x14ac:dyDescent="0.2">
      <c r="A172" s="324" t="s">
        <v>588</v>
      </c>
      <c r="B172" s="325"/>
      <c r="C172" s="325"/>
      <c r="D172" s="325"/>
      <c r="E172" s="325"/>
      <c r="F172" s="325"/>
      <c r="G172" s="325"/>
      <c r="H172" s="325"/>
      <c r="I172" s="76">
        <v>899789.12</v>
      </c>
      <c r="J172" s="76"/>
      <c r="K172" s="76"/>
      <c r="L172" s="76"/>
      <c r="M172" s="75"/>
      <c r="N172" s="75" t="s">
        <v>589</v>
      </c>
      <c r="O172" s="43"/>
      <c r="P172" s="43"/>
      <c r="Q172" s="43"/>
      <c r="R172" s="43"/>
      <c r="S172" s="43"/>
    </row>
    <row r="173" spans="1:19" ht="17.850000000000001" customHeight="1" x14ac:dyDescent="0.2">
      <c r="A173" s="326" t="s">
        <v>590</v>
      </c>
      <c r="B173" s="327"/>
      <c r="C173" s="327"/>
      <c r="D173" s="327"/>
      <c r="E173" s="327"/>
      <c r="F173" s="327"/>
      <c r="G173" s="327"/>
      <c r="H173" s="327"/>
      <c r="I173" s="327"/>
      <c r="J173" s="327"/>
      <c r="K173" s="327"/>
      <c r="L173" s="327"/>
      <c r="M173" s="327"/>
      <c r="N173" s="327"/>
      <c r="O173" s="43"/>
      <c r="P173" s="43"/>
      <c r="Q173" s="43"/>
      <c r="R173" s="43"/>
      <c r="S173" s="43"/>
    </row>
    <row r="174" spans="1:19" ht="17.850000000000001" customHeight="1" x14ac:dyDescent="0.2">
      <c r="A174" s="322" t="s">
        <v>591</v>
      </c>
      <c r="B174" s="323"/>
      <c r="C174" s="323"/>
      <c r="D174" s="323"/>
      <c r="E174" s="323"/>
      <c r="F174" s="323"/>
      <c r="G174" s="323"/>
      <c r="H174" s="323"/>
      <c r="I174" s="323"/>
      <c r="J174" s="323"/>
      <c r="K174" s="323"/>
      <c r="L174" s="323"/>
      <c r="M174" s="323"/>
      <c r="N174" s="323"/>
      <c r="O174" s="43"/>
      <c r="P174" s="43"/>
      <c r="Q174" s="43"/>
      <c r="R174" s="43"/>
      <c r="S174" s="43"/>
    </row>
    <row r="175" spans="1:19" ht="72" x14ac:dyDescent="0.2">
      <c r="A175" s="38">
        <v>114</v>
      </c>
      <c r="B175" s="39" t="s">
        <v>105</v>
      </c>
      <c r="C175" s="39" t="s">
        <v>592</v>
      </c>
      <c r="D175" s="40">
        <v>3.0295999999999998</v>
      </c>
      <c r="E175" s="41" t="s">
        <v>107</v>
      </c>
      <c r="F175" s="41" t="s">
        <v>108</v>
      </c>
      <c r="G175" s="41">
        <v>122.14</v>
      </c>
      <c r="H175" s="41" t="s">
        <v>109</v>
      </c>
      <c r="I175" s="42">
        <v>4796.1899999999996</v>
      </c>
      <c r="J175" s="42">
        <v>1231.05</v>
      </c>
      <c r="K175" s="42" t="s">
        <v>593</v>
      </c>
      <c r="L175" s="42">
        <v>3061.89</v>
      </c>
      <c r="M175" s="41" t="s">
        <v>111</v>
      </c>
      <c r="N175" s="41" t="s">
        <v>594</v>
      </c>
      <c r="O175" s="43"/>
      <c r="P175" s="43"/>
      <c r="Q175" s="43"/>
      <c r="R175" s="43"/>
      <c r="S175" s="43"/>
    </row>
    <row r="176" spans="1:19" ht="96" x14ac:dyDescent="0.2">
      <c r="A176" s="38">
        <v>115</v>
      </c>
      <c r="B176" s="39" t="s">
        <v>595</v>
      </c>
      <c r="C176" s="39" t="s">
        <v>596</v>
      </c>
      <c r="D176" s="40">
        <v>1.6799999999999999E-2</v>
      </c>
      <c r="E176" s="41" t="s">
        <v>597</v>
      </c>
      <c r="F176" s="41" t="s">
        <v>598</v>
      </c>
      <c r="G176" s="41">
        <v>118941.05</v>
      </c>
      <c r="H176" s="41" t="s">
        <v>599</v>
      </c>
      <c r="I176" s="42">
        <v>12515.15</v>
      </c>
      <c r="J176" s="42">
        <v>1553.17</v>
      </c>
      <c r="K176" s="42" t="s">
        <v>600</v>
      </c>
      <c r="L176" s="42">
        <v>10592.91</v>
      </c>
      <c r="M176" s="41" t="s">
        <v>601</v>
      </c>
      <c r="N176" s="41" t="s">
        <v>602</v>
      </c>
      <c r="O176" s="43"/>
      <c r="P176" s="43"/>
      <c r="Q176" s="43"/>
      <c r="R176" s="43"/>
      <c r="S176" s="43"/>
    </row>
    <row r="177" spans="1:19" ht="84" x14ac:dyDescent="0.2">
      <c r="A177" s="38">
        <v>116</v>
      </c>
      <c r="B177" s="39" t="s">
        <v>603</v>
      </c>
      <c r="C177" s="39" t="s">
        <v>604</v>
      </c>
      <c r="D177" s="40">
        <v>8.4000000000000005E-2</v>
      </c>
      <c r="E177" s="41" t="s">
        <v>605</v>
      </c>
      <c r="F177" s="41" t="s">
        <v>606</v>
      </c>
      <c r="G177" s="41">
        <v>108866.16</v>
      </c>
      <c r="H177" s="41" t="s">
        <v>607</v>
      </c>
      <c r="I177" s="42">
        <v>50462.21</v>
      </c>
      <c r="J177" s="42">
        <v>2180.5100000000002</v>
      </c>
      <c r="K177" s="42" t="s">
        <v>608</v>
      </c>
      <c r="L177" s="42">
        <v>46626.37</v>
      </c>
      <c r="M177" s="41" t="s">
        <v>609</v>
      </c>
      <c r="N177" s="41" t="s">
        <v>610</v>
      </c>
      <c r="O177" s="43"/>
      <c r="P177" s="43"/>
      <c r="Q177" s="43"/>
      <c r="R177" s="43"/>
      <c r="S177" s="43"/>
    </row>
    <row r="178" spans="1:19" ht="72" x14ac:dyDescent="0.2">
      <c r="A178" s="38">
        <v>117</v>
      </c>
      <c r="B178" s="39" t="s">
        <v>140</v>
      </c>
      <c r="C178" s="39" t="s">
        <v>611</v>
      </c>
      <c r="D178" s="40">
        <v>0.10176</v>
      </c>
      <c r="E178" s="41" t="s">
        <v>142</v>
      </c>
      <c r="F178" s="41" t="s">
        <v>143</v>
      </c>
      <c r="G178" s="41">
        <v>6691.67</v>
      </c>
      <c r="H178" s="41" t="s">
        <v>144</v>
      </c>
      <c r="I178" s="42">
        <v>4823.54</v>
      </c>
      <c r="J178" s="42">
        <v>804.86</v>
      </c>
      <c r="K178" s="42" t="s">
        <v>612</v>
      </c>
      <c r="L178" s="42">
        <v>3989.25</v>
      </c>
      <c r="M178" s="41" t="s">
        <v>146</v>
      </c>
      <c r="N178" s="41" t="s">
        <v>613</v>
      </c>
      <c r="O178" s="43"/>
      <c r="P178" s="43"/>
      <c r="Q178" s="43"/>
      <c r="R178" s="43"/>
      <c r="S178" s="43"/>
    </row>
    <row r="179" spans="1:19" ht="17.850000000000001" customHeight="1" x14ac:dyDescent="0.2">
      <c r="A179" s="322" t="s">
        <v>614</v>
      </c>
      <c r="B179" s="323"/>
      <c r="C179" s="323"/>
      <c r="D179" s="323"/>
      <c r="E179" s="323"/>
      <c r="F179" s="323"/>
      <c r="G179" s="323"/>
      <c r="H179" s="323"/>
      <c r="I179" s="323"/>
      <c r="J179" s="323"/>
      <c r="K179" s="323"/>
      <c r="L179" s="323"/>
      <c r="M179" s="323"/>
      <c r="N179" s="323"/>
      <c r="O179" s="43"/>
      <c r="P179" s="43"/>
      <c r="Q179" s="43"/>
      <c r="R179" s="43"/>
      <c r="S179" s="43"/>
    </row>
    <row r="180" spans="1:19" ht="72" x14ac:dyDescent="0.2">
      <c r="A180" s="38">
        <v>118</v>
      </c>
      <c r="B180" s="39" t="s">
        <v>615</v>
      </c>
      <c r="C180" s="39" t="s">
        <v>616</v>
      </c>
      <c r="D180" s="40">
        <v>1.85</v>
      </c>
      <c r="E180" s="41" t="s">
        <v>617</v>
      </c>
      <c r="F180" s="41" t="s">
        <v>618</v>
      </c>
      <c r="G180" s="41">
        <v>2056.4299999999998</v>
      </c>
      <c r="H180" s="41" t="s">
        <v>619</v>
      </c>
      <c r="I180" s="42">
        <v>25379.3</v>
      </c>
      <c r="J180" s="42">
        <v>10592.49</v>
      </c>
      <c r="K180" s="42" t="s">
        <v>620</v>
      </c>
      <c r="L180" s="42">
        <v>14247.46</v>
      </c>
      <c r="M180" s="41" t="s">
        <v>621</v>
      </c>
      <c r="N180" s="41" t="s">
        <v>622</v>
      </c>
      <c r="O180" s="43"/>
      <c r="P180" s="43"/>
      <c r="Q180" s="43"/>
      <c r="R180" s="43"/>
      <c r="S180" s="43"/>
    </row>
    <row r="181" spans="1:19" ht="84" x14ac:dyDescent="0.2">
      <c r="A181" s="38">
        <v>119</v>
      </c>
      <c r="B181" s="39" t="s">
        <v>383</v>
      </c>
      <c r="C181" s="39" t="s">
        <v>623</v>
      </c>
      <c r="D181" s="40">
        <v>0.2215</v>
      </c>
      <c r="E181" s="41" t="s">
        <v>385</v>
      </c>
      <c r="F181" s="41" t="s">
        <v>386</v>
      </c>
      <c r="G181" s="41">
        <v>10850.7</v>
      </c>
      <c r="H181" s="41" t="s">
        <v>387</v>
      </c>
      <c r="I181" s="42">
        <v>8705.34</v>
      </c>
      <c r="J181" s="42">
        <v>1088.22</v>
      </c>
      <c r="K181" s="42" t="s">
        <v>624</v>
      </c>
      <c r="L181" s="42">
        <v>7416.02</v>
      </c>
      <c r="M181" s="41" t="s">
        <v>389</v>
      </c>
      <c r="N181" s="41" t="s">
        <v>625</v>
      </c>
      <c r="O181" s="43"/>
      <c r="P181" s="43"/>
      <c r="Q181" s="43"/>
      <c r="R181" s="43"/>
      <c r="S181" s="43"/>
    </row>
    <row r="182" spans="1:19" ht="72" x14ac:dyDescent="0.2">
      <c r="A182" s="38">
        <v>120</v>
      </c>
      <c r="B182" s="39" t="s">
        <v>391</v>
      </c>
      <c r="C182" s="39" t="s">
        <v>626</v>
      </c>
      <c r="D182" s="40">
        <v>2.1999999999999999E-2</v>
      </c>
      <c r="E182" s="41" t="s">
        <v>393</v>
      </c>
      <c r="F182" s="41" t="s">
        <v>394</v>
      </c>
      <c r="G182" s="41">
        <v>12855.16</v>
      </c>
      <c r="H182" s="41" t="s">
        <v>395</v>
      </c>
      <c r="I182" s="42">
        <v>992.61</v>
      </c>
      <c r="J182" s="42">
        <v>291.81</v>
      </c>
      <c r="K182" s="42" t="s">
        <v>627</v>
      </c>
      <c r="L182" s="42">
        <v>696.65</v>
      </c>
      <c r="M182" s="41" t="s">
        <v>397</v>
      </c>
      <c r="N182" s="41">
        <v>2.48</v>
      </c>
      <c r="O182" s="43"/>
      <c r="P182" s="43"/>
      <c r="Q182" s="43"/>
      <c r="R182" s="43"/>
      <c r="S182" s="43"/>
    </row>
    <row r="183" spans="1:19" ht="72" x14ac:dyDescent="0.2">
      <c r="A183" s="38">
        <v>121</v>
      </c>
      <c r="B183" s="39" t="s">
        <v>415</v>
      </c>
      <c r="C183" s="39" t="s">
        <v>628</v>
      </c>
      <c r="D183" s="40">
        <v>2.5000000000000001E-2</v>
      </c>
      <c r="E183" s="41" t="s">
        <v>417</v>
      </c>
      <c r="F183" s="41" t="s">
        <v>418</v>
      </c>
      <c r="G183" s="41">
        <v>45.53</v>
      </c>
      <c r="H183" s="41" t="s">
        <v>419</v>
      </c>
      <c r="I183" s="42">
        <v>99.94</v>
      </c>
      <c r="J183" s="42">
        <v>92.38</v>
      </c>
      <c r="K183" s="42" t="s">
        <v>629</v>
      </c>
      <c r="L183" s="42">
        <v>2.93</v>
      </c>
      <c r="M183" s="41" t="s">
        <v>421</v>
      </c>
      <c r="N183" s="41">
        <v>0.79</v>
      </c>
      <c r="O183" s="43"/>
      <c r="P183" s="43"/>
      <c r="Q183" s="43"/>
      <c r="R183" s="43"/>
      <c r="S183" s="43"/>
    </row>
    <row r="184" spans="1:19" x14ac:dyDescent="0.2">
      <c r="A184" s="38">
        <v>122</v>
      </c>
      <c r="B184" s="39" t="s">
        <v>290</v>
      </c>
      <c r="C184" s="39" t="s">
        <v>423</v>
      </c>
      <c r="D184" s="40">
        <v>1</v>
      </c>
      <c r="E184" s="41">
        <v>720</v>
      </c>
      <c r="F184" s="41"/>
      <c r="G184" s="41">
        <v>720</v>
      </c>
      <c r="H184" s="41"/>
      <c r="I184" s="42">
        <v>720</v>
      </c>
      <c r="J184" s="42"/>
      <c r="K184" s="42"/>
      <c r="L184" s="42">
        <v>720</v>
      </c>
      <c r="M184" s="41"/>
      <c r="N184" s="41"/>
      <c r="O184" s="43"/>
      <c r="P184" s="43"/>
      <c r="Q184" s="43"/>
      <c r="R184" s="43"/>
      <c r="S184" s="43"/>
    </row>
    <row r="185" spans="1:19" x14ac:dyDescent="0.2">
      <c r="A185" s="38">
        <v>123</v>
      </c>
      <c r="B185" s="39" t="s">
        <v>290</v>
      </c>
      <c r="C185" s="39" t="s">
        <v>424</v>
      </c>
      <c r="D185" s="40">
        <v>1</v>
      </c>
      <c r="E185" s="41">
        <v>65</v>
      </c>
      <c r="F185" s="41"/>
      <c r="G185" s="41">
        <v>65</v>
      </c>
      <c r="H185" s="41"/>
      <c r="I185" s="42">
        <v>65</v>
      </c>
      <c r="J185" s="42"/>
      <c r="K185" s="42"/>
      <c r="L185" s="42">
        <v>65</v>
      </c>
      <c r="M185" s="41"/>
      <c r="N185" s="41"/>
      <c r="O185" s="43"/>
      <c r="P185" s="43"/>
      <c r="Q185" s="43"/>
      <c r="R185" s="43"/>
      <c r="S185" s="43"/>
    </row>
    <row r="186" spans="1:19" x14ac:dyDescent="0.2">
      <c r="A186" s="38">
        <v>124</v>
      </c>
      <c r="B186" s="39" t="s">
        <v>290</v>
      </c>
      <c r="C186" s="39" t="s">
        <v>425</v>
      </c>
      <c r="D186" s="40">
        <v>2</v>
      </c>
      <c r="E186" s="41">
        <v>140</v>
      </c>
      <c r="F186" s="41"/>
      <c r="G186" s="41">
        <v>140</v>
      </c>
      <c r="H186" s="41"/>
      <c r="I186" s="42">
        <v>280</v>
      </c>
      <c r="J186" s="42"/>
      <c r="K186" s="42"/>
      <c r="L186" s="42">
        <v>280</v>
      </c>
      <c r="M186" s="41"/>
      <c r="N186" s="41"/>
      <c r="O186" s="43"/>
      <c r="P186" s="43"/>
      <c r="Q186" s="43"/>
      <c r="R186" s="43"/>
      <c r="S186" s="43"/>
    </row>
    <row r="187" spans="1:19" x14ac:dyDescent="0.2">
      <c r="A187" s="38">
        <v>125</v>
      </c>
      <c r="B187" s="39" t="s">
        <v>290</v>
      </c>
      <c r="C187" s="39" t="s">
        <v>426</v>
      </c>
      <c r="D187" s="40">
        <v>1</v>
      </c>
      <c r="E187" s="41">
        <v>960</v>
      </c>
      <c r="F187" s="41"/>
      <c r="G187" s="41">
        <v>960</v>
      </c>
      <c r="H187" s="41"/>
      <c r="I187" s="42">
        <v>960</v>
      </c>
      <c r="J187" s="42"/>
      <c r="K187" s="42"/>
      <c r="L187" s="42">
        <v>960</v>
      </c>
      <c r="M187" s="41"/>
      <c r="N187" s="41"/>
      <c r="O187" s="43"/>
      <c r="P187" s="43"/>
      <c r="Q187" s="43"/>
      <c r="R187" s="43"/>
      <c r="S187" s="43"/>
    </row>
    <row r="188" spans="1:19" x14ac:dyDescent="0.2">
      <c r="A188" s="38">
        <v>126</v>
      </c>
      <c r="B188" s="39" t="s">
        <v>290</v>
      </c>
      <c r="C188" s="39" t="s">
        <v>427</v>
      </c>
      <c r="D188" s="40">
        <v>2</v>
      </c>
      <c r="E188" s="41">
        <v>140</v>
      </c>
      <c r="F188" s="41"/>
      <c r="G188" s="41">
        <v>140</v>
      </c>
      <c r="H188" s="41"/>
      <c r="I188" s="42">
        <v>280</v>
      </c>
      <c r="J188" s="42"/>
      <c r="K188" s="42"/>
      <c r="L188" s="42">
        <v>280</v>
      </c>
      <c r="M188" s="41"/>
      <c r="N188" s="41"/>
      <c r="O188" s="43"/>
      <c r="P188" s="43"/>
      <c r="Q188" s="43"/>
      <c r="R188" s="43"/>
      <c r="S188" s="43"/>
    </row>
    <row r="189" spans="1:19" x14ac:dyDescent="0.2">
      <c r="A189" s="38">
        <v>127</v>
      </c>
      <c r="B189" s="39" t="s">
        <v>290</v>
      </c>
      <c r="C189" s="39" t="s">
        <v>428</v>
      </c>
      <c r="D189" s="40">
        <v>1</v>
      </c>
      <c r="E189" s="41">
        <v>230</v>
      </c>
      <c r="F189" s="41"/>
      <c r="G189" s="41">
        <v>230</v>
      </c>
      <c r="H189" s="41"/>
      <c r="I189" s="42">
        <v>230</v>
      </c>
      <c r="J189" s="42"/>
      <c r="K189" s="42"/>
      <c r="L189" s="42">
        <v>230</v>
      </c>
      <c r="M189" s="41"/>
      <c r="N189" s="41"/>
      <c r="O189" s="43"/>
      <c r="P189" s="43"/>
      <c r="Q189" s="43"/>
      <c r="R189" s="43"/>
      <c r="S189" s="43"/>
    </row>
    <row r="190" spans="1:19" x14ac:dyDescent="0.2">
      <c r="A190" s="38">
        <v>128</v>
      </c>
      <c r="B190" s="39" t="s">
        <v>290</v>
      </c>
      <c r="C190" s="39" t="s">
        <v>429</v>
      </c>
      <c r="D190" s="40">
        <v>1</v>
      </c>
      <c r="E190" s="41">
        <v>230</v>
      </c>
      <c r="F190" s="41"/>
      <c r="G190" s="41">
        <v>230</v>
      </c>
      <c r="H190" s="41"/>
      <c r="I190" s="42">
        <v>230</v>
      </c>
      <c r="J190" s="42"/>
      <c r="K190" s="42"/>
      <c r="L190" s="42">
        <v>230</v>
      </c>
      <c r="M190" s="41"/>
      <c r="N190" s="41"/>
      <c r="O190" s="43"/>
      <c r="P190" s="43"/>
      <c r="Q190" s="43"/>
      <c r="R190" s="43"/>
      <c r="S190" s="43"/>
    </row>
    <row r="191" spans="1:19" x14ac:dyDescent="0.2">
      <c r="A191" s="72">
        <v>129</v>
      </c>
      <c r="B191" s="73" t="s">
        <v>290</v>
      </c>
      <c r="C191" s="73" t="s">
        <v>430</v>
      </c>
      <c r="D191" s="74">
        <v>1</v>
      </c>
      <c r="E191" s="75">
        <v>580</v>
      </c>
      <c r="F191" s="75"/>
      <c r="G191" s="75">
        <v>580</v>
      </c>
      <c r="H191" s="75"/>
      <c r="I191" s="76">
        <v>580</v>
      </c>
      <c r="J191" s="76"/>
      <c r="K191" s="76"/>
      <c r="L191" s="76">
        <v>580</v>
      </c>
      <c r="M191" s="75"/>
      <c r="N191" s="75"/>
      <c r="O191" s="43"/>
      <c r="P191" s="43"/>
      <c r="Q191" s="43"/>
      <c r="R191" s="43"/>
      <c r="S191" s="43"/>
    </row>
    <row r="192" spans="1:19" ht="36" x14ac:dyDescent="0.2">
      <c r="A192" s="324" t="s">
        <v>630</v>
      </c>
      <c r="B192" s="325"/>
      <c r="C192" s="325"/>
      <c r="D192" s="325"/>
      <c r="E192" s="325"/>
      <c r="F192" s="325"/>
      <c r="G192" s="325"/>
      <c r="H192" s="325"/>
      <c r="I192" s="76">
        <v>138844.92000000001</v>
      </c>
      <c r="J192" s="76"/>
      <c r="K192" s="76"/>
      <c r="L192" s="76"/>
      <c r="M192" s="75"/>
      <c r="N192" s="75" t="s">
        <v>631</v>
      </c>
      <c r="O192" s="43"/>
      <c r="P192" s="43"/>
      <c r="Q192" s="43"/>
      <c r="R192" s="43"/>
      <c r="S192" s="43"/>
    </row>
    <row r="193" spans="1:19" ht="17.850000000000001" customHeight="1" x14ac:dyDescent="0.2">
      <c r="A193" s="326" t="s">
        <v>632</v>
      </c>
      <c r="B193" s="327"/>
      <c r="C193" s="327"/>
      <c r="D193" s="327"/>
      <c r="E193" s="327"/>
      <c r="F193" s="327"/>
      <c r="G193" s="327"/>
      <c r="H193" s="327"/>
      <c r="I193" s="327"/>
      <c r="J193" s="327"/>
      <c r="K193" s="327"/>
      <c r="L193" s="327"/>
      <c r="M193" s="327"/>
      <c r="N193" s="327"/>
      <c r="O193" s="43"/>
      <c r="P193" s="43"/>
      <c r="Q193" s="43"/>
      <c r="R193" s="43"/>
      <c r="S193" s="43"/>
    </row>
    <row r="194" spans="1:19" ht="17.850000000000001" customHeight="1" x14ac:dyDescent="0.2">
      <c r="A194" s="322" t="s">
        <v>591</v>
      </c>
      <c r="B194" s="323"/>
      <c r="C194" s="323"/>
      <c r="D194" s="323"/>
      <c r="E194" s="323"/>
      <c r="F194" s="323"/>
      <c r="G194" s="323"/>
      <c r="H194" s="323"/>
      <c r="I194" s="323"/>
      <c r="J194" s="323"/>
      <c r="K194" s="323"/>
      <c r="L194" s="323"/>
      <c r="M194" s="323"/>
      <c r="N194" s="323"/>
      <c r="O194" s="43"/>
      <c r="P194" s="43"/>
      <c r="Q194" s="43"/>
      <c r="R194" s="43"/>
      <c r="S194" s="43"/>
    </row>
    <row r="195" spans="1:19" ht="72" x14ac:dyDescent="0.2">
      <c r="A195" s="38">
        <v>130</v>
      </c>
      <c r="B195" s="39" t="s">
        <v>105</v>
      </c>
      <c r="C195" s="39" t="s">
        <v>633</v>
      </c>
      <c r="D195" s="40">
        <v>1.2</v>
      </c>
      <c r="E195" s="41" t="s">
        <v>107</v>
      </c>
      <c r="F195" s="41" t="s">
        <v>108</v>
      </c>
      <c r="G195" s="41">
        <v>122.14</v>
      </c>
      <c r="H195" s="41" t="s">
        <v>109</v>
      </c>
      <c r="I195" s="42">
        <v>1899.73</v>
      </c>
      <c r="J195" s="42">
        <v>487.61</v>
      </c>
      <c r="K195" s="42" t="s">
        <v>634</v>
      </c>
      <c r="L195" s="42">
        <v>1212.79</v>
      </c>
      <c r="M195" s="41" t="s">
        <v>111</v>
      </c>
      <c r="N195" s="41" t="s">
        <v>635</v>
      </c>
      <c r="O195" s="43"/>
      <c r="P195" s="43"/>
      <c r="Q195" s="43"/>
      <c r="R195" s="43"/>
      <c r="S195" s="43"/>
    </row>
    <row r="196" spans="1:19" ht="96" x14ac:dyDescent="0.2">
      <c r="A196" s="38">
        <v>131</v>
      </c>
      <c r="B196" s="39" t="s">
        <v>595</v>
      </c>
      <c r="C196" s="39" t="s">
        <v>636</v>
      </c>
      <c r="D196" s="40">
        <v>5.5999999999999999E-3</v>
      </c>
      <c r="E196" s="41" t="s">
        <v>597</v>
      </c>
      <c r="F196" s="41" t="s">
        <v>598</v>
      </c>
      <c r="G196" s="41">
        <v>118941.05</v>
      </c>
      <c r="H196" s="41" t="s">
        <v>599</v>
      </c>
      <c r="I196" s="42">
        <v>4171.72</v>
      </c>
      <c r="J196" s="42">
        <v>517.72</v>
      </c>
      <c r="K196" s="42" t="s">
        <v>637</v>
      </c>
      <c r="L196" s="42">
        <v>3530.98</v>
      </c>
      <c r="M196" s="41" t="s">
        <v>601</v>
      </c>
      <c r="N196" s="41" t="s">
        <v>638</v>
      </c>
      <c r="O196" s="43"/>
      <c r="P196" s="43"/>
      <c r="Q196" s="43"/>
      <c r="R196" s="43"/>
      <c r="S196" s="43"/>
    </row>
    <row r="197" spans="1:19" ht="84" x14ac:dyDescent="0.2">
      <c r="A197" s="38">
        <v>132</v>
      </c>
      <c r="B197" s="39" t="s">
        <v>603</v>
      </c>
      <c r="C197" s="39" t="s">
        <v>639</v>
      </c>
      <c r="D197" s="40">
        <v>2.2700000000000001E-2</v>
      </c>
      <c r="E197" s="41" t="s">
        <v>640</v>
      </c>
      <c r="F197" s="41" t="s">
        <v>606</v>
      </c>
      <c r="G197" s="41">
        <v>108157.67</v>
      </c>
      <c r="H197" s="41" t="s">
        <v>607</v>
      </c>
      <c r="I197" s="42">
        <v>13554.81</v>
      </c>
      <c r="J197" s="42">
        <v>589.26</v>
      </c>
      <c r="K197" s="42" t="s">
        <v>641</v>
      </c>
      <c r="L197" s="42">
        <v>12518.22</v>
      </c>
      <c r="M197" s="41" t="s">
        <v>609</v>
      </c>
      <c r="N197" s="41" t="s">
        <v>642</v>
      </c>
      <c r="O197" s="43"/>
      <c r="P197" s="43"/>
      <c r="Q197" s="43"/>
      <c r="R197" s="43"/>
      <c r="S197" s="43"/>
    </row>
    <row r="198" spans="1:19" ht="72" x14ac:dyDescent="0.2">
      <c r="A198" s="38">
        <v>133</v>
      </c>
      <c r="B198" s="39" t="s">
        <v>140</v>
      </c>
      <c r="C198" s="39" t="s">
        <v>643</v>
      </c>
      <c r="D198" s="40">
        <v>4.9200000000000001E-2</v>
      </c>
      <c r="E198" s="41" t="s">
        <v>142</v>
      </c>
      <c r="F198" s="41" t="s">
        <v>143</v>
      </c>
      <c r="G198" s="41">
        <v>6691.67</v>
      </c>
      <c r="H198" s="41" t="s">
        <v>144</v>
      </c>
      <c r="I198" s="42">
        <v>2332.14</v>
      </c>
      <c r="J198" s="42">
        <v>389.14</v>
      </c>
      <c r="K198" s="42" t="s">
        <v>644</v>
      </c>
      <c r="L198" s="42">
        <v>1928.77</v>
      </c>
      <c r="M198" s="41" t="s">
        <v>146</v>
      </c>
      <c r="N198" s="41" t="s">
        <v>645</v>
      </c>
      <c r="O198" s="43"/>
      <c r="P198" s="43"/>
      <c r="Q198" s="43"/>
      <c r="R198" s="43"/>
      <c r="S198" s="43"/>
    </row>
    <row r="199" spans="1:19" ht="17.850000000000001" customHeight="1" x14ac:dyDescent="0.2">
      <c r="A199" s="322" t="s">
        <v>614</v>
      </c>
      <c r="B199" s="323"/>
      <c r="C199" s="323"/>
      <c r="D199" s="323"/>
      <c r="E199" s="323"/>
      <c r="F199" s="323"/>
      <c r="G199" s="323"/>
      <c r="H199" s="323"/>
      <c r="I199" s="323"/>
      <c r="J199" s="323"/>
      <c r="K199" s="323"/>
      <c r="L199" s="323"/>
      <c r="M199" s="323"/>
      <c r="N199" s="323"/>
      <c r="O199" s="43"/>
      <c r="P199" s="43"/>
      <c r="Q199" s="43"/>
      <c r="R199" s="43"/>
      <c r="S199" s="43"/>
    </row>
    <row r="200" spans="1:19" ht="72" x14ac:dyDescent="0.2">
      <c r="A200" s="38">
        <v>134</v>
      </c>
      <c r="B200" s="39" t="s">
        <v>615</v>
      </c>
      <c r="C200" s="39" t="s">
        <v>646</v>
      </c>
      <c r="D200" s="40">
        <v>1.04</v>
      </c>
      <c r="E200" s="41" t="s">
        <v>617</v>
      </c>
      <c r="F200" s="41" t="s">
        <v>618</v>
      </c>
      <c r="G200" s="41">
        <v>2056.4299999999998</v>
      </c>
      <c r="H200" s="41" t="s">
        <v>619</v>
      </c>
      <c r="I200" s="42">
        <v>14267.28</v>
      </c>
      <c r="J200" s="42">
        <v>5954.7</v>
      </c>
      <c r="K200" s="42" t="s">
        <v>647</v>
      </c>
      <c r="L200" s="42">
        <v>8009.38</v>
      </c>
      <c r="M200" s="41" t="s">
        <v>621</v>
      </c>
      <c r="N200" s="41" t="s">
        <v>648</v>
      </c>
      <c r="O200" s="43"/>
      <c r="P200" s="43"/>
      <c r="Q200" s="43"/>
      <c r="R200" s="43"/>
      <c r="S200" s="43"/>
    </row>
    <row r="201" spans="1:19" ht="84" x14ac:dyDescent="0.2">
      <c r="A201" s="38">
        <v>135</v>
      </c>
      <c r="B201" s="39" t="s">
        <v>383</v>
      </c>
      <c r="C201" s="39" t="s">
        <v>649</v>
      </c>
      <c r="D201" s="40">
        <v>0.11</v>
      </c>
      <c r="E201" s="41" t="s">
        <v>385</v>
      </c>
      <c r="F201" s="41" t="s">
        <v>386</v>
      </c>
      <c r="G201" s="41">
        <v>10850.7</v>
      </c>
      <c r="H201" s="41" t="s">
        <v>387</v>
      </c>
      <c r="I201" s="42">
        <v>4323.1899999999996</v>
      </c>
      <c r="J201" s="42">
        <v>540.41999999999996</v>
      </c>
      <c r="K201" s="42" t="s">
        <v>650</v>
      </c>
      <c r="L201" s="42">
        <v>3682.9</v>
      </c>
      <c r="M201" s="41" t="s">
        <v>389</v>
      </c>
      <c r="N201" s="41" t="s">
        <v>651</v>
      </c>
      <c r="O201" s="43"/>
      <c r="P201" s="43"/>
      <c r="Q201" s="43"/>
      <c r="R201" s="43"/>
      <c r="S201" s="43"/>
    </row>
    <row r="202" spans="1:19" ht="72" x14ac:dyDescent="0.2">
      <c r="A202" s="38">
        <v>136</v>
      </c>
      <c r="B202" s="39" t="s">
        <v>391</v>
      </c>
      <c r="C202" s="39" t="s">
        <v>652</v>
      </c>
      <c r="D202" s="40">
        <v>1.0999999999999999E-2</v>
      </c>
      <c r="E202" s="41" t="s">
        <v>393</v>
      </c>
      <c r="F202" s="41" t="s">
        <v>394</v>
      </c>
      <c r="G202" s="41">
        <v>12855.16</v>
      </c>
      <c r="H202" s="41" t="s">
        <v>395</v>
      </c>
      <c r="I202" s="42">
        <v>496.31</v>
      </c>
      <c r="J202" s="42">
        <v>145.9</v>
      </c>
      <c r="K202" s="42" t="s">
        <v>653</v>
      </c>
      <c r="L202" s="42">
        <v>348.33</v>
      </c>
      <c r="M202" s="41" t="s">
        <v>397</v>
      </c>
      <c r="N202" s="41">
        <v>1.24</v>
      </c>
      <c r="O202" s="43"/>
      <c r="P202" s="43"/>
      <c r="Q202" s="43"/>
      <c r="R202" s="43"/>
      <c r="S202" s="43"/>
    </row>
    <row r="203" spans="1:19" ht="72" x14ac:dyDescent="0.2">
      <c r="A203" s="38">
        <v>137</v>
      </c>
      <c r="B203" s="39" t="s">
        <v>415</v>
      </c>
      <c r="C203" s="39" t="s">
        <v>654</v>
      </c>
      <c r="D203" s="40">
        <v>0.02</v>
      </c>
      <c r="E203" s="41" t="s">
        <v>417</v>
      </c>
      <c r="F203" s="41" t="s">
        <v>418</v>
      </c>
      <c r="G203" s="41">
        <v>45.53</v>
      </c>
      <c r="H203" s="41" t="s">
        <v>419</v>
      </c>
      <c r="I203" s="42">
        <v>79.95</v>
      </c>
      <c r="J203" s="42">
        <v>73.900000000000006</v>
      </c>
      <c r="K203" s="42" t="s">
        <v>655</v>
      </c>
      <c r="L203" s="42">
        <v>2.34</v>
      </c>
      <c r="M203" s="41" t="s">
        <v>421</v>
      </c>
      <c r="N203" s="41">
        <v>0.63</v>
      </c>
      <c r="O203" s="43"/>
      <c r="P203" s="43"/>
      <c r="Q203" s="43"/>
      <c r="R203" s="43"/>
      <c r="S203" s="43"/>
    </row>
    <row r="204" spans="1:19" x14ac:dyDescent="0.2">
      <c r="A204" s="38">
        <v>138</v>
      </c>
      <c r="B204" s="39" t="s">
        <v>290</v>
      </c>
      <c r="C204" s="39" t="s">
        <v>423</v>
      </c>
      <c r="D204" s="40">
        <v>1</v>
      </c>
      <c r="E204" s="41">
        <v>720</v>
      </c>
      <c r="F204" s="41"/>
      <c r="G204" s="41">
        <v>720</v>
      </c>
      <c r="H204" s="41"/>
      <c r="I204" s="42">
        <v>720</v>
      </c>
      <c r="J204" s="42"/>
      <c r="K204" s="42"/>
      <c r="L204" s="42">
        <v>720</v>
      </c>
      <c r="M204" s="41"/>
      <c r="N204" s="41"/>
      <c r="O204" s="43"/>
      <c r="P204" s="43"/>
      <c r="Q204" s="43"/>
      <c r="R204" s="43"/>
      <c r="S204" s="43"/>
    </row>
    <row r="205" spans="1:19" x14ac:dyDescent="0.2">
      <c r="A205" s="38">
        <v>139</v>
      </c>
      <c r="B205" s="39" t="s">
        <v>290</v>
      </c>
      <c r="C205" s="39" t="s">
        <v>424</v>
      </c>
      <c r="D205" s="40">
        <v>1</v>
      </c>
      <c r="E205" s="41">
        <v>65</v>
      </c>
      <c r="F205" s="41"/>
      <c r="G205" s="41">
        <v>65</v>
      </c>
      <c r="H205" s="41"/>
      <c r="I205" s="42">
        <v>65</v>
      </c>
      <c r="J205" s="42"/>
      <c r="K205" s="42"/>
      <c r="L205" s="42">
        <v>65</v>
      </c>
      <c r="M205" s="41"/>
      <c r="N205" s="41"/>
      <c r="O205" s="43"/>
      <c r="P205" s="43"/>
      <c r="Q205" s="43"/>
      <c r="R205" s="43"/>
      <c r="S205" s="43"/>
    </row>
    <row r="206" spans="1:19" x14ac:dyDescent="0.2">
      <c r="A206" s="38">
        <v>140</v>
      </c>
      <c r="B206" s="39" t="s">
        <v>290</v>
      </c>
      <c r="C206" s="39" t="s">
        <v>425</v>
      </c>
      <c r="D206" s="40">
        <v>2</v>
      </c>
      <c r="E206" s="41">
        <v>140</v>
      </c>
      <c r="F206" s="41"/>
      <c r="G206" s="41">
        <v>140</v>
      </c>
      <c r="H206" s="41"/>
      <c r="I206" s="42">
        <v>280</v>
      </c>
      <c r="J206" s="42"/>
      <c r="K206" s="42"/>
      <c r="L206" s="42">
        <v>280</v>
      </c>
      <c r="M206" s="41"/>
      <c r="N206" s="41"/>
      <c r="O206" s="43"/>
      <c r="P206" s="43"/>
      <c r="Q206" s="43"/>
      <c r="R206" s="43"/>
      <c r="S206" s="43"/>
    </row>
    <row r="207" spans="1:19" x14ac:dyDescent="0.2">
      <c r="A207" s="38">
        <v>141</v>
      </c>
      <c r="B207" s="39" t="s">
        <v>290</v>
      </c>
      <c r="C207" s="39" t="s">
        <v>426</v>
      </c>
      <c r="D207" s="40">
        <v>1</v>
      </c>
      <c r="E207" s="41">
        <v>960</v>
      </c>
      <c r="F207" s="41"/>
      <c r="G207" s="41">
        <v>960</v>
      </c>
      <c r="H207" s="41"/>
      <c r="I207" s="42">
        <v>960</v>
      </c>
      <c r="J207" s="42"/>
      <c r="K207" s="42"/>
      <c r="L207" s="42">
        <v>960</v>
      </c>
      <c r="M207" s="41"/>
      <c r="N207" s="41"/>
      <c r="O207" s="43"/>
      <c r="P207" s="43"/>
      <c r="Q207" s="43"/>
      <c r="R207" s="43"/>
      <c r="S207" s="43"/>
    </row>
    <row r="208" spans="1:19" x14ac:dyDescent="0.2">
      <c r="A208" s="38">
        <v>142</v>
      </c>
      <c r="B208" s="39" t="s">
        <v>290</v>
      </c>
      <c r="C208" s="39" t="s">
        <v>427</v>
      </c>
      <c r="D208" s="40">
        <v>2</v>
      </c>
      <c r="E208" s="41">
        <v>140</v>
      </c>
      <c r="F208" s="41"/>
      <c r="G208" s="41">
        <v>140</v>
      </c>
      <c r="H208" s="41"/>
      <c r="I208" s="42">
        <v>280</v>
      </c>
      <c r="J208" s="42"/>
      <c r="K208" s="42"/>
      <c r="L208" s="42">
        <v>280</v>
      </c>
      <c r="M208" s="41"/>
      <c r="N208" s="41"/>
      <c r="O208" s="43"/>
      <c r="P208" s="43"/>
      <c r="Q208" s="43"/>
      <c r="R208" s="43"/>
      <c r="S208" s="43"/>
    </row>
    <row r="209" spans="1:19" x14ac:dyDescent="0.2">
      <c r="A209" s="38">
        <v>143</v>
      </c>
      <c r="B209" s="39" t="s">
        <v>290</v>
      </c>
      <c r="C209" s="39" t="s">
        <v>428</v>
      </c>
      <c r="D209" s="40">
        <v>1</v>
      </c>
      <c r="E209" s="41">
        <v>230</v>
      </c>
      <c r="F209" s="41"/>
      <c r="G209" s="41">
        <v>230</v>
      </c>
      <c r="H209" s="41"/>
      <c r="I209" s="42">
        <v>230</v>
      </c>
      <c r="J209" s="42"/>
      <c r="K209" s="42"/>
      <c r="L209" s="42">
        <v>230</v>
      </c>
      <c r="M209" s="41"/>
      <c r="N209" s="41"/>
      <c r="O209" s="43"/>
      <c r="P209" s="43"/>
      <c r="Q209" s="43"/>
      <c r="R209" s="43"/>
      <c r="S209" s="43"/>
    </row>
    <row r="210" spans="1:19" x14ac:dyDescent="0.2">
      <c r="A210" s="38">
        <v>144</v>
      </c>
      <c r="B210" s="39" t="s">
        <v>290</v>
      </c>
      <c r="C210" s="39" t="s">
        <v>429</v>
      </c>
      <c r="D210" s="40">
        <v>1</v>
      </c>
      <c r="E210" s="41">
        <v>230</v>
      </c>
      <c r="F210" s="41"/>
      <c r="G210" s="41">
        <v>230</v>
      </c>
      <c r="H210" s="41"/>
      <c r="I210" s="42">
        <v>230</v>
      </c>
      <c r="J210" s="42"/>
      <c r="K210" s="42"/>
      <c r="L210" s="42">
        <v>230</v>
      </c>
      <c r="M210" s="41"/>
      <c r="N210" s="41"/>
      <c r="O210" s="43"/>
      <c r="P210" s="43"/>
      <c r="Q210" s="43"/>
      <c r="R210" s="43"/>
      <c r="S210" s="43"/>
    </row>
    <row r="211" spans="1:19" x14ac:dyDescent="0.2">
      <c r="A211" s="72">
        <v>145</v>
      </c>
      <c r="B211" s="73" t="s">
        <v>290</v>
      </c>
      <c r="C211" s="73" t="s">
        <v>430</v>
      </c>
      <c r="D211" s="74">
        <v>1</v>
      </c>
      <c r="E211" s="75">
        <v>580</v>
      </c>
      <c r="F211" s="75"/>
      <c r="G211" s="75">
        <v>580</v>
      </c>
      <c r="H211" s="75"/>
      <c r="I211" s="76">
        <v>580</v>
      </c>
      <c r="J211" s="76"/>
      <c r="K211" s="76"/>
      <c r="L211" s="76">
        <v>580</v>
      </c>
      <c r="M211" s="75"/>
      <c r="N211" s="75"/>
      <c r="O211" s="43"/>
      <c r="P211" s="43"/>
      <c r="Q211" s="43"/>
      <c r="R211" s="43"/>
      <c r="S211" s="43"/>
    </row>
    <row r="212" spans="1:19" ht="36" x14ac:dyDescent="0.2">
      <c r="A212" s="324" t="s">
        <v>656</v>
      </c>
      <c r="B212" s="325"/>
      <c r="C212" s="325"/>
      <c r="D212" s="325"/>
      <c r="E212" s="325"/>
      <c r="F212" s="325"/>
      <c r="G212" s="325"/>
      <c r="H212" s="325"/>
      <c r="I212" s="76">
        <v>57867.87</v>
      </c>
      <c r="J212" s="76"/>
      <c r="K212" s="76"/>
      <c r="L212" s="76"/>
      <c r="M212" s="75"/>
      <c r="N212" s="75" t="s">
        <v>657</v>
      </c>
      <c r="O212" s="43"/>
      <c r="P212" s="43"/>
      <c r="Q212" s="43"/>
      <c r="R212" s="43"/>
      <c r="S212" s="43"/>
    </row>
    <row r="213" spans="1:19" ht="17.850000000000001" customHeight="1" x14ac:dyDescent="0.2">
      <c r="A213" s="326" t="s">
        <v>658</v>
      </c>
      <c r="B213" s="327"/>
      <c r="C213" s="327"/>
      <c r="D213" s="327"/>
      <c r="E213" s="327"/>
      <c r="F213" s="327"/>
      <c r="G213" s="327"/>
      <c r="H213" s="327"/>
      <c r="I213" s="327"/>
      <c r="J213" s="327"/>
      <c r="K213" s="327"/>
      <c r="L213" s="327"/>
      <c r="M213" s="327"/>
      <c r="N213" s="327"/>
      <c r="O213" s="43"/>
      <c r="P213" s="43"/>
      <c r="Q213" s="43"/>
      <c r="R213" s="43"/>
      <c r="S213" s="43"/>
    </row>
    <row r="214" spans="1:19" ht="17.850000000000001" customHeight="1" x14ac:dyDescent="0.2">
      <c r="A214" s="322" t="s">
        <v>659</v>
      </c>
      <c r="B214" s="323"/>
      <c r="C214" s="323"/>
      <c r="D214" s="323"/>
      <c r="E214" s="323"/>
      <c r="F214" s="323"/>
      <c r="G214" s="323"/>
      <c r="H214" s="323"/>
      <c r="I214" s="323"/>
      <c r="J214" s="323"/>
      <c r="K214" s="323"/>
      <c r="L214" s="323"/>
      <c r="M214" s="323"/>
      <c r="N214" s="323"/>
      <c r="O214" s="43"/>
      <c r="P214" s="43"/>
      <c r="Q214" s="43"/>
      <c r="R214" s="43"/>
      <c r="S214" s="43"/>
    </row>
    <row r="215" spans="1:19" ht="72" x14ac:dyDescent="0.2">
      <c r="A215" s="38">
        <v>146</v>
      </c>
      <c r="B215" s="39" t="s">
        <v>660</v>
      </c>
      <c r="C215" s="39" t="s">
        <v>661</v>
      </c>
      <c r="D215" s="40">
        <v>4.1461499999999996</v>
      </c>
      <c r="E215" s="41" t="s">
        <v>662</v>
      </c>
      <c r="F215" s="41" t="s">
        <v>663</v>
      </c>
      <c r="G215" s="41">
        <v>177.92</v>
      </c>
      <c r="H215" s="41" t="s">
        <v>664</v>
      </c>
      <c r="I215" s="42">
        <v>7266.71</v>
      </c>
      <c r="J215" s="42">
        <v>1691.55</v>
      </c>
      <c r="K215" s="42" t="s">
        <v>665</v>
      </c>
      <c r="L215" s="42">
        <v>4323.3500000000004</v>
      </c>
      <c r="M215" s="41" t="s">
        <v>666</v>
      </c>
      <c r="N215" s="41" t="s">
        <v>667</v>
      </c>
      <c r="O215" s="43"/>
      <c r="P215" s="43"/>
      <c r="Q215" s="43"/>
      <c r="R215" s="43"/>
      <c r="S215" s="43"/>
    </row>
    <row r="216" spans="1:19" ht="84" x14ac:dyDescent="0.2">
      <c r="A216" s="38">
        <v>147</v>
      </c>
      <c r="B216" s="39" t="s">
        <v>603</v>
      </c>
      <c r="C216" s="39" t="s">
        <v>668</v>
      </c>
      <c r="D216" s="40">
        <v>0.1037</v>
      </c>
      <c r="E216" s="41" t="s">
        <v>669</v>
      </c>
      <c r="F216" s="41" t="s">
        <v>606</v>
      </c>
      <c r="G216" s="41">
        <v>164809.79999999999</v>
      </c>
      <c r="H216" s="41" t="s">
        <v>607</v>
      </c>
      <c r="I216" s="42">
        <v>91876.17</v>
      </c>
      <c r="J216" s="42">
        <v>2691.89</v>
      </c>
      <c r="K216" s="42" t="s">
        <v>670</v>
      </c>
      <c r="L216" s="42">
        <v>87140.74</v>
      </c>
      <c r="M216" s="41" t="s">
        <v>609</v>
      </c>
      <c r="N216" s="41" t="s">
        <v>671</v>
      </c>
      <c r="O216" s="43"/>
      <c r="P216" s="43"/>
      <c r="Q216" s="43"/>
      <c r="R216" s="43"/>
      <c r="S216" s="43"/>
    </row>
    <row r="217" spans="1:19" ht="96" x14ac:dyDescent="0.2">
      <c r="A217" s="38">
        <v>148</v>
      </c>
      <c r="B217" s="39" t="s">
        <v>350</v>
      </c>
      <c r="C217" s="39" t="s">
        <v>672</v>
      </c>
      <c r="D217" s="40">
        <v>1.7864</v>
      </c>
      <c r="E217" s="41" t="s">
        <v>352</v>
      </c>
      <c r="F217" s="41">
        <v>54.1</v>
      </c>
      <c r="G217" s="41">
        <v>960.58</v>
      </c>
      <c r="H217" s="41" t="s">
        <v>353</v>
      </c>
      <c r="I217" s="42">
        <v>9289.5499999999993</v>
      </c>
      <c r="J217" s="42">
        <v>2147.3200000000002</v>
      </c>
      <c r="K217" s="42">
        <v>595.6</v>
      </c>
      <c r="L217" s="42">
        <v>6546.63</v>
      </c>
      <c r="M217" s="41">
        <v>9.27</v>
      </c>
      <c r="N217" s="41">
        <v>16.559999999999999</v>
      </c>
      <c r="O217" s="43"/>
      <c r="P217" s="43"/>
      <c r="Q217" s="43"/>
      <c r="R217" s="43"/>
      <c r="S217" s="43"/>
    </row>
    <row r="218" spans="1:19" ht="96" x14ac:dyDescent="0.2">
      <c r="A218" s="38">
        <v>149</v>
      </c>
      <c r="B218" s="39" t="s">
        <v>152</v>
      </c>
      <c r="C218" s="39" t="s">
        <v>673</v>
      </c>
      <c r="D218" s="40">
        <v>6.3799999999999996E-2</v>
      </c>
      <c r="E218" s="41" t="s">
        <v>154</v>
      </c>
      <c r="F218" s="41">
        <v>87.33</v>
      </c>
      <c r="G218" s="41">
        <v>968</v>
      </c>
      <c r="H218" s="41" t="s">
        <v>155</v>
      </c>
      <c r="I218" s="42">
        <v>683.06</v>
      </c>
      <c r="J218" s="42">
        <v>177.44</v>
      </c>
      <c r="K218" s="42">
        <v>30.12</v>
      </c>
      <c r="L218" s="42">
        <v>475.5</v>
      </c>
      <c r="M218" s="41">
        <v>21.2</v>
      </c>
      <c r="N218" s="41">
        <v>1.35</v>
      </c>
      <c r="O218" s="43"/>
      <c r="P218" s="43"/>
      <c r="Q218" s="43"/>
      <c r="R218" s="43"/>
      <c r="S218" s="43"/>
    </row>
    <row r="219" spans="1:19" ht="17.850000000000001" customHeight="1" x14ac:dyDescent="0.2">
      <c r="A219" s="322" t="s">
        <v>674</v>
      </c>
      <c r="B219" s="323"/>
      <c r="C219" s="323"/>
      <c r="D219" s="323"/>
      <c r="E219" s="323"/>
      <c r="F219" s="323"/>
      <c r="G219" s="323"/>
      <c r="H219" s="323"/>
      <c r="I219" s="323"/>
      <c r="J219" s="323"/>
      <c r="K219" s="323"/>
      <c r="L219" s="323"/>
      <c r="M219" s="323"/>
      <c r="N219" s="323"/>
      <c r="O219" s="43"/>
      <c r="P219" s="43"/>
      <c r="Q219" s="43"/>
      <c r="R219" s="43"/>
      <c r="S219" s="43"/>
    </row>
    <row r="220" spans="1:19" ht="72" x14ac:dyDescent="0.2">
      <c r="A220" s="38">
        <v>150</v>
      </c>
      <c r="B220" s="39" t="s">
        <v>675</v>
      </c>
      <c r="C220" s="39" t="s">
        <v>676</v>
      </c>
      <c r="D220" s="40">
        <v>2.4569999999999999</v>
      </c>
      <c r="E220" s="41" t="s">
        <v>677</v>
      </c>
      <c r="F220" s="41" t="s">
        <v>678</v>
      </c>
      <c r="G220" s="41">
        <v>343.21</v>
      </c>
      <c r="H220" s="41" t="s">
        <v>679</v>
      </c>
      <c r="I220" s="42">
        <v>49545.23</v>
      </c>
      <c r="J220" s="42">
        <v>37823.89</v>
      </c>
      <c r="K220" s="42" t="s">
        <v>680</v>
      </c>
      <c r="L220" s="42">
        <v>4695.13</v>
      </c>
      <c r="M220" s="41" t="s">
        <v>681</v>
      </c>
      <c r="N220" s="41" t="s">
        <v>682</v>
      </c>
      <c r="O220" s="43"/>
      <c r="P220" s="43"/>
      <c r="Q220" s="43"/>
      <c r="R220" s="43"/>
      <c r="S220" s="43"/>
    </row>
    <row r="221" spans="1:19" ht="72" x14ac:dyDescent="0.2">
      <c r="A221" s="38">
        <v>151</v>
      </c>
      <c r="B221" s="39" t="s">
        <v>683</v>
      </c>
      <c r="C221" s="39" t="s">
        <v>684</v>
      </c>
      <c r="D221" s="40">
        <v>0.46</v>
      </c>
      <c r="E221" s="41" t="s">
        <v>685</v>
      </c>
      <c r="F221" s="41" t="s">
        <v>686</v>
      </c>
      <c r="G221" s="41">
        <v>105.46</v>
      </c>
      <c r="H221" s="41" t="s">
        <v>687</v>
      </c>
      <c r="I221" s="42">
        <v>1947.3</v>
      </c>
      <c r="J221" s="42">
        <v>875.68</v>
      </c>
      <c r="K221" s="42" t="s">
        <v>688</v>
      </c>
      <c r="L221" s="42">
        <v>208.26</v>
      </c>
      <c r="M221" s="41" t="s">
        <v>689</v>
      </c>
      <c r="N221" s="41" t="s">
        <v>690</v>
      </c>
      <c r="O221" s="43"/>
      <c r="P221" s="43"/>
      <c r="Q221" s="43"/>
      <c r="R221" s="43"/>
      <c r="S221" s="43"/>
    </row>
    <row r="222" spans="1:19" ht="48" x14ac:dyDescent="0.2">
      <c r="A222" s="38">
        <v>152</v>
      </c>
      <c r="B222" s="39" t="s">
        <v>691</v>
      </c>
      <c r="C222" s="39" t="s">
        <v>692</v>
      </c>
      <c r="D222" s="40">
        <v>0.46</v>
      </c>
      <c r="E222" s="41">
        <v>4907.3900000000003</v>
      </c>
      <c r="F222" s="41"/>
      <c r="G222" s="41">
        <v>4907.3900000000003</v>
      </c>
      <c r="H222" s="41" t="s">
        <v>693</v>
      </c>
      <c r="I222" s="42">
        <v>12788.85</v>
      </c>
      <c r="J222" s="42"/>
      <c r="K222" s="42"/>
      <c r="L222" s="42">
        <v>12788.85</v>
      </c>
      <c r="M222" s="41"/>
      <c r="N222" s="41"/>
      <c r="O222" s="43"/>
      <c r="P222" s="43"/>
      <c r="Q222" s="43"/>
      <c r="R222" s="43"/>
      <c r="S222" s="43"/>
    </row>
    <row r="223" spans="1:19" ht="72" x14ac:dyDescent="0.2">
      <c r="A223" s="38">
        <v>153</v>
      </c>
      <c r="B223" s="39" t="s">
        <v>694</v>
      </c>
      <c r="C223" s="39" t="s">
        <v>695</v>
      </c>
      <c r="D223" s="40">
        <v>1.9019999999999999</v>
      </c>
      <c r="E223" s="41" t="s">
        <v>696</v>
      </c>
      <c r="F223" s="41" t="s">
        <v>697</v>
      </c>
      <c r="G223" s="41">
        <v>267.11</v>
      </c>
      <c r="H223" s="41" t="s">
        <v>698</v>
      </c>
      <c r="I223" s="42">
        <v>15560.15</v>
      </c>
      <c r="J223" s="42">
        <v>7480.62</v>
      </c>
      <c r="K223" s="42" t="s">
        <v>699</v>
      </c>
      <c r="L223" s="42">
        <v>1683.77</v>
      </c>
      <c r="M223" s="41" t="s">
        <v>700</v>
      </c>
      <c r="N223" s="41" t="s">
        <v>701</v>
      </c>
      <c r="O223" s="43"/>
      <c r="P223" s="43"/>
      <c r="Q223" s="43"/>
      <c r="R223" s="43"/>
      <c r="S223" s="43"/>
    </row>
    <row r="224" spans="1:19" ht="48" x14ac:dyDescent="0.2">
      <c r="A224" s="38">
        <v>154</v>
      </c>
      <c r="B224" s="39" t="s">
        <v>702</v>
      </c>
      <c r="C224" s="39" t="s">
        <v>703</v>
      </c>
      <c r="D224" s="40">
        <v>8.0000000000000002E-3</v>
      </c>
      <c r="E224" s="41">
        <v>5134.43</v>
      </c>
      <c r="F224" s="41"/>
      <c r="G224" s="41">
        <v>5134.43</v>
      </c>
      <c r="H224" s="41" t="s">
        <v>704</v>
      </c>
      <c r="I224" s="42">
        <v>201.02</v>
      </c>
      <c r="J224" s="42"/>
      <c r="K224" s="42"/>
      <c r="L224" s="42">
        <v>201.02</v>
      </c>
      <c r="M224" s="41"/>
      <c r="N224" s="41"/>
      <c r="O224" s="43"/>
      <c r="P224" s="43"/>
      <c r="Q224" s="43"/>
      <c r="R224" s="43"/>
      <c r="S224" s="43"/>
    </row>
    <row r="225" spans="1:19" ht="48" x14ac:dyDescent="0.2">
      <c r="A225" s="38">
        <v>155</v>
      </c>
      <c r="B225" s="39" t="s">
        <v>691</v>
      </c>
      <c r="C225" s="39" t="s">
        <v>692</v>
      </c>
      <c r="D225" s="40">
        <v>1.85</v>
      </c>
      <c r="E225" s="41">
        <v>4907.3900000000003</v>
      </c>
      <c r="F225" s="41"/>
      <c r="G225" s="41">
        <v>4907.3900000000003</v>
      </c>
      <c r="H225" s="41" t="s">
        <v>693</v>
      </c>
      <c r="I225" s="42">
        <v>51433.4</v>
      </c>
      <c r="J225" s="42"/>
      <c r="K225" s="42"/>
      <c r="L225" s="42">
        <v>51433.4</v>
      </c>
      <c r="M225" s="41"/>
      <c r="N225" s="41"/>
      <c r="O225" s="43"/>
      <c r="P225" s="43"/>
      <c r="Q225" s="43"/>
      <c r="R225" s="43"/>
      <c r="S225" s="43"/>
    </row>
    <row r="226" spans="1:19" ht="48" x14ac:dyDescent="0.2">
      <c r="A226" s="38">
        <v>156</v>
      </c>
      <c r="B226" s="39" t="s">
        <v>705</v>
      </c>
      <c r="C226" s="39" t="s">
        <v>706</v>
      </c>
      <c r="D226" s="40">
        <v>2E-3</v>
      </c>
      <c r="E226" s="41">
        <v>7895.38</v>
      </c>
      <c r="F226" s="41"/>
      <c r="G226" s="41">
        <v>7895.38</v>
      </c>
      <c r="H226" s="41" t="s">
        <v>707</v>
      </c>
      <c r="I226" s="42">
        <v>65.88</v>
      </c>
      <c r="J226" s="42"/>
      <c r="K226" s="42"/>
      <c r="L226" s="42">
        <v>65.88</v>
      </c>
      <c r="M226" s="41"/>
      <c r="N226" s="41"/>
      <c r="O226" s="43"/>
      <c r="P226" s="43"/>
      <c r="Q226" s="43"/>
      <c r="R226" s="43"/>
      <c r="S226" s="43"/>
    </row>
    <row r="227" spans="1:19" ht="48" x14ac:dyDescent="0.2">
      <c r="A227" s="38">
        <v>157</v>
      </c>
      <c r="B227" s="39" t="s">
        <v>708</v>
      </c>
      <c r="C227" s="39" t="s">
        <v>709</v>
      </c>
      <c r="D227" s="40">
        <v>4.2000000000000003E-2</v>
      </c>
      <c r="E227" s="41">
        <v>6151.27</v>
      </c>
      <c r="F227" s="41"/>
      <c r="G227" s="41">
        <v>6151.27</v>
      </c>
      <c r="H227" s="41" t="s">
        <v>710</v>
      </c>
      <c r="I227" s="42">
        <v>1035.22</v>
      </c>
      <c r="J227" s="42"/>
      <c r="K227" s="42"/>
      <c r="L227" s="42">
        <v>1035.22</v>
      </c>
      <c r="M227" s="41"/>
      <c r="N227" s="41"/>
      <c r="O227" s="43"/>
      <c r="P227" s="43"/>
      <c r="Q227" s="43"/>
      <c r="R227" s="43"/>
      <c r="S227" s="43"/>
    </row>
    <row r="228" spans="1:19" ht="72" x14ac:dyDescent="0.2">
      <c r="A228" s="38">
        <v>158</v>
      </c>
      <c r="B228" s="39" t="s">
        <v>140</v>
      </c>
      <c r="C228" s="39" t="s">
        <v>711</v>
      </c>
      <c r="D228" s="40">
        <v>9.5000000000000001E-2</v>
      </c>
      <c r="E228" s="41" t="s">
        <v>142</v>
      </c>
      <c r="F228" s="41" t="s">
        <v>143</v>
      </c>
      <c r="G228" s="41">
        <v>6691.67</v>
      </c>
      <c r="H228" s="41" t="s">
        <v>144</v>
      </c>
      <c r="I228" s="42">
        <v>4503.1099999999997</v>
      </c>
      <c r="J228" s="42">
        <v>751.4</v>
      </c>
      <c r="K228" s="42" t="s">
        <v>712</v>
      </c>
      <c r="L228" s="42">
        <v>3724.23</v>
      </c>
      <c r="M228" s="41" t="s">
        <v>146</v>
      </c>
      <c r="N228" s="41" t="s">
        <v>713</v>
      </c>
      <c r="O228" s="43"/>
      <c r="P228" s="43"/>
      <c r="Q228" s="43"/>
      <c r="R228" s="43"/>
      <c r="S228" s="43"/>
    </row>
    <row r="229" spans="1:19" ht="72" x14ac:dyDescent="0.2">
      <c r="A229" s="38">
        <v>159</v>
      </c>
      <c r="B229" s="39" t="s">
        <v>714</v>
      </c>
      <c r="C229" s="39" t="s">
        <v>715</v>
      </c>
      <c r="D229" s="40">
        <v>0.03</v>
      </c>
      <c r="E229" s="41" t="s">
        <v>716</v>
      </c>
      <c r="F229" s="41" t="s">
        <v>717</v>
      </c>
      <c r="G229" s="41">
        <v>8103.81</v>
      </c>
      <c r="H229" s="41" t="s">
        <v>718</v>
      </c>
      <c r="I229" s="42">
        <v>3150.09</v>
      </c>
      <c r="J229" s="42">
        <v>1154.74</v>
      </c>
      <c r="K229" s="42" t="s">
        <v>719</v>
      </c>
      <c r="L229" s="42">
        <v>1980.41</v>
      </c>
      <c r="M229" s="41" t="s">
        <v>720</v>
      </c>
      <c r="N229" s="41" t="s">
        <v>721</v>
      </c>
      <c r="O229" s="43"/>
      <c r="P229" s="43"/>
      <c r="Q229" s="43"/>
      <c r="R229" s="43"/>
      <c r="S229" s="43"/>
    </row>
    <row r="230" spans="1:19" ht="17.850000000000001" customHeight="1" x14ac:dyDescent="0.2">
      <c r="A230" s="322" t="s">
        <v>722</v>
      </c>
      <c r="B230" s="323"/>
      <c r="C230" s="323"/>
      <c r="D230" s="323"/>
      <c r="E230" s="323"/>
      <c r="F230" s="323"/>
      <c r="G230" s="323"/>
      <c r="H230" s="323"/>
      <c r="I230" s="323"/>
      <c r="J230" s="323"/>
      <c r="K230" s="323"/>
      <c r="L230" s="323"/>
      <c r="M230" s="323"/>
      <c r="N230" s="323"/>
      <c r="O230" s="43"/>
      <c r="P230" s="43"/>
      <c r="Q230" s="43"/>
      <c r="R230" s="43"/>
      <c r="S230" s="43"/>
    </row>
    <row r="231" spans="1:19" ht="60" x14ac:dyDescent="0.2">
      <c r="A231" s="38">
        <v>160</v>
      </c>
      <c r="B231" s="39" t="s">
        <v>411</v>
      </c>
      <c r="C231" s="39" t="s">
        <v>723</v>
      </c>
      <c r="D231" s="40">
        <v>1.32504</v>
      </c>
      <c r="E231" s="41" t="s">
        <v>413</v>
      </c>
      <c r="F231" s="41">
        <v>60.69</v>
      </c>
      <c r="G231" s="41">
        <v>2692.53</v>
      </c>
      <c r="H231" s="41" t="s">
        <v>414</v>
      </c>
      <c r="I231" s="42">
        <v>32537.74</v>
      </c>
      <c r="J231" s="42">
        <v>12028.93</v>
      </c>
      <c r="K231" s="42">
        <v>525.71</v>
      </c>
      <c r="L231" s="42">
        <v>19983.099999999999</v>
      </c>
      <c r="M231" s="41">
        <v>75.3</v>
      </c>
      <c r="N231" s="41">
        <v>99.78</v>
      </c>
      <c r="O231" s="43"/>
      <c r="P231" s="43"/>
      <c r="Q231" s="43"/>
      <c r="R231" s="43"/>
      <c r="S231" s="43"/>
    </row>
    <row r="232" spans="1:19" ht="108" x14ac:dyDescent="0.2">
      <c r="A232" s="38">
        <v>161</v>
      </c>
      <c r="B232" s="39" t="s">
        <v>569</v>
      </c>
      <c r="C232" s="39" t="s">
        <v>724</v>
      </c>
      <c r="D232" s="40">
        <v>0.66252</v>
      </c>
      <c r="E232" s="41" t="s">
        <v>570</v>
      </c>
      <c r="F232" s="41" t="s">
        <v>571</v>
      </c>
      <c r="G232" s="41">
        <v>7244.54</v>
      </c>
      <c r="H232" s="41" t="s">
        <v>572</v>
      </c>
      <c r="I232" s="42">
        <v>59779.86</v>
      </c>
      <c r="J232" s="42">
        <v>30085.8</v>
      </c>
      <c r="K232" s="42" t="s">
        <v>725</v>
      </c>
      <c r="L232" s="42">
        <v>29213.1</v>
      </c>
      <c r="M232" s="41" t="s">
        <v>574</v>
      </c>
      <c r="N232" s="41" t="s">
        <v>726</v>
      </c>
      <c r="O232" s="43"/>
      <c r="P232" s="43"/>
      <c r="Q232" s="43"/>
      <c r="R232" s="43"/>
      <c r="S232" s="43"/>
    </row>
    <row r="233" spans="1:19" ht="17.850000000000001" customHeight="1" x14ac:dyDescent="0.2">
      <c r="A233" s="322" t="s">
        <v>727</v>
      </c>
      <c r="B233" s="323"/>
      <c r="C233" s="323"/>
      <c r="D233" s="323"/>
      <c r="E233" s="323"/>
      <c r="F233" s="323"/>
      <c r="G233" s="323"/>
      <c r="H233" s="323"/>
      <c r="I233" s="323"/>
      <c r="J233" s="323"/>
      <c r="K233" s="323"/>
      <c r="L233" s="323"/>
      <c r="M233" s="323"/>
      <c r="N233" s="323"/>
      <c r="O233" s="43"/>
      <c r="P233" s="43"/>
      <c r="Q233" s="43"/>
      <c r="R233" s="43"/>
      <c r="S233" s="43"/>
    </row>
    <row r="234" spans="1:19" ht="60" x14ac:dyDescent="0.2">
      <c r="A234" s="38">
        <v>162</v>
      </c>
      <c r="B234" s="39" t="s">
        <v>728</v>
      </c>
      <c r="C234" s="39" t="s">
        <v>729</v>
      </c>
      <c r="D234" s="40">
        <v>2.3580000000000001</v>
      </c>
      <c r="E234" s="41" t="s">
        <v>730</v>
      </c>
      <c r="F234" s="41" t="s">
        <v>229</v>
      </c>
      <c r="G234" s="41">
        <v>704.35</v>
      </c>
      <c r="H234" s="41" t="s">
        <v>731</v>
      </c>
      <c r="I234" s="42">
        <v>12267.59</v>
      </c>
      <c r="J234" s="42">
        <v>1459.22</v>
      </c>
      <c r="K234" s="42" t="s">
        <v>732</v>
      </c>
      <c r="L234" s="42">
        <v>10183.549999999999</v>
      </c>
      <c r="M234" s="41" t="s">
        <v>733</v>
      </c>
      <c r="N234" s="41" t="s">
        <v>734</v>
      </c>
      <c r="O234" s="43"/>
      <c r="P234" s="43"/>
      <c r="Q234" s="43"/>
      <c r="R234" s="43"/>
      <c r="S234" s="43"/>
    </row>
    <row r="235" spans="1:19" ht="72" x14ac:dyDescent="0.2">
      <c r="A235" s="38">
        <v>163</v>
      </c>
      <c r="B235" s="39" t="s">
        <v>735</v>
      </c>
      <c r="C235" s="39" t="s">
        <v>736</v>
      </c>
      <c r="D235" s="40">
        <v>0.20960000000000001</v>
      </c>
      <c r="E235" s="41" t="s">
        <v>737</v>
      </c>
      <c r="F235" s="41" t="s">
        <v>738</v>
      </c>
      <c r="G235" s="41">
        <v>1089.73</v>
      </c>
      <c r="H235" s="41" t="s">
        <v>739</v>
      </c>
      <c r="I235" s="42">
        <v>3483.16</v>
      </c>
      <c r="J235" s="42">
        <v>1971.6</v>
      </c>
      <c r="K235" s="42" t="s">
        <v>740</v>
      </c>
      <c r="L235" s="42">
        <v>1376.27</v>
      </c>
      <c r="M235" s="41" t="s">
        <v>741</v>
      </c>
      <c r="N235" s="41" t="s">
        <v>742</v>
      </c>
      <c r="O235" s="43"/>
      <c r="P235" s="43"/>
      <c r="Q235" s="43"/>
      <c r="R235" s="43"/>
      <c r="S235" s="43"/>
    </row>
    <row r="236" spans="1:19" ht="96" x14ac:dyDescent="0.2">
      <c r="A236" s="38">
        <v>164</v>
      </c>
      <c r="B236" s="39" t="s">
        <v>576</v>
      </c>
      <c r="C236" s="39" t="s">
        <v>743</v>
      </c>
      <c r="D236" s="40">
        <v>9.8250000000000004E-2</v>
      </c>
      <c r="E236" s="41" t="s">
        <v>578</v>
      </c>
      <c r="F236" s="41" t="s">
        <v>579</v>
      </c>
      <c r="G236" s="41">
        <v>32282.880000000001</v>
      </c>
      <c r="H236" s="41" t="s">
        <v>580</v>
      </c>
      <c r="I236" s="42">
        <v>24869.31</v>
      </c>
      <c r="J236" s="42">
        <v>9329.43</v>
      </c>
      <c r="K236" s="42" t="s">
        <v>744</v>
      </c>
      <c r="L236" s="42">
        <v>14953.11</v>
      </c>
      <c r="M236" s="41" t="s">
        <v>582</v>
      </c>
      <c r="N236" s="41" t="s">
        <v>745</v>
      </c>
      <c r="O236" s="43"/>
      <c r="P236" s="43"/>
      <c r="Q236" s="43"/>
      <c r="R236" s="43"/>
      <c r="S236" s="43"/>
    </row>
    <row r="237" spans="1:19" ht="17.850000000000001" customHeight="1" x14ac:dyDescent="0.2">
      <c r="A237" s="322" t="s">
        <v>746</v>
      </c>
      <c r="B237" s="323"/>
      <c r="C237" s="323"/>
      <c r="D237" s="323"/>
      <c r="E237" s="323"/>
      <c r="F237" s="323"/>
      <c r="G237" s="323"/>
      <c r="H237" s="323"/>
      <c r="I237" s="323"/>
      <c r="J237" s="323"/>
      <c r="K237" s="323"/>
      <c r="L237" s="323"/>
      <c r="M237" s="323"/>
      <c r="N237" s="323"/>
      <c r="O237" s="43"/>
      <c r="P237" s="43"/>
      <c r="Q237" s="43"/>
      <c r="R237" s="43"/>
      <c r="S237" s="43"/>
    </row>
    <row r="238" spans="1:19" ht="48" x14ac:dyDescent="0.2">
      <c r="A238" s="38">
        <v>165</v>
      </c>
      <c r="B238" s="39" t="s">
        <v>365</v>
      </c>
      <c r="C238" s="39" t="s">
        <v>747</v>
      </c>
      <c r="D238" s="40">
        <v>2.62</v>
      </c>
      <c r="E238" s="41" t="s">
        <v>367</v>
      </c>
      <c r="F238" s="41">
        <v>46.46</v>
      </c>
      <c r="G238" s="41">
        <v>1897.56</v>
      </c>
      <c r="H238" s="41" t="s">
        <v>368</v>
      </c>
      <c r="I238" s="42">
        <v>27648.89</v>
      </c>
      <c r="J238" s="42">
        <v>6817.55</v>
      </c>
      <c r="K238" s="42">
        <v>785.32</v>
      </c>
      <c r="L238" s="42">
        <v>20046.02</v>
      </c>
      <c r="M238" s="41">
        <v>22.5</v>
      </c>
      <c r="N238" s="41">
        <v>58.95</v>
      </c>
      <c r="O238" s="43"/>
      <c r="P238" s="43"/>
      <c r="Q238" s="43"/>
      <c r="R238" s="43"/>
      <c r="S238" s="43"/>
    </row>
    <row r="239" spans="1:19" ht="60" x14ac:dyDescent="0.2">
      <c r="A239" s="38">
        <v>166</v>
      </c>
      <c r="B239" s="39" t="s">
        <v>342</v>
      </c>
      <c r="C239" s="39" t="s">
        <v>748</v>
      </c>
      <c r="D239" s="40">
        <v>0.51200000000000001</v>
      </c>
      <c r="E239" s="41" t="s">
        <v>344</v>
      </c>
      <c r="F239" s="41" t="s">
        <v>345</v>
      </c>
      <c r="G239" s="41">
        <v>1034.74</v>
      </c>
      <c r="H239" s="41" t="s">
        <v>346</v>
      </c>
      <c r="I239" s="42">
        <v>2650.92</v>
      </c>
      <c r="J239" s="42">
        <v>483.94</v>
      </c>
      <c r="K239" s="42" t="s">
        <v>749</v>
      </c>
      <c r="L239" s="42">
        <v>2052.8200000000002</v>
      </c>
      <c r="M239" s="41" t="s">
        <v>348</v>
      </c>
      <c r="N239" s="41" t="s">
        <v>750</v>
      </c>
      <c r="O239" s="43"/>
      <c r="P239" s="43"/>
      <c r="Q239" s="43"/>
      <c r="R239" s="43"/>
      <c r="S239" s="43"/>
    </row>
    <row r="240" spans="1:19" ht="84" x14ac:dyDescent="0.2">
      <c r="A240" s="38">
        <v>167</v>
      </c>
      <c r="B240" s="39" t="s">
        <v>383</v>
      </c>
      <c r="C240" s="39" t="s">
        <v>751</v>
      </c>
      <c r="D240" s="40">
        <v>0.51200000000000001</v>
      </c>
      <c r="E240" s="41" t="s">
        <v>385</v>
      </c>
      <c r="F240" s="41" t="s">
        <v>386</v>
      </c>
      <c r="G240" s="41">
        <v>10850.7</v>
      </c>
      <c r="H240" s="41" t="s">
        <v>387</v>
      </c>
      <c r="I240" s="42">
        <v>20122.509999999998</v>
      </c>
      <c r="J240" s="42">
        <v>2515.4299999999998</v>
      </c>
      <c r="K240" s="42" t="s">
        <v>752</v>
      </c>
      <c r="L240" s="42">
        <v>17142.240000000002</v>
      </c>
      <c r="M240" s="41" t="s">
        <v>389</v>
      </c>
      <c r="N240" s="41" t="s">
        <v>753</v>
      </c>
      <c r="O240" s="43"/>
      <c r="P240" s="43"/>
      <c r="Q240" s="43"/>
      <c r="R240" s="43"/>
      <c r="S240" s="43"/>
    </row>
    <row r="241" spans="1:19" ht="72" x14ac:dyDescent="0.2">
      <c r="A241" s="38">
        <v>168</v>
      </c>
      <c r="B241" s="39" t="s">
        <v>391</v>
      </c>
      <c r="C241" s="39" t="s">
        <v>754</v>
      </c>
      <c r="D241" s="40">
        <v>6.4000000000000001E-2</v>
      </c>
      <c r="E241" s="41" t="s">
        <v>393</v>
      </c>
      <c r="F241" s="41" t="s">
        <v>394</v>
      </c>
      <c r="G241" s="41">
        <v>12855.16</v>
      </c>
      <c r="H241" s="41" t="s">
        <v>395</v>
      </c>
      <c r="I241" s="42">
        <v>2887.6</v>
      </c>
      <c r="J241" s="42">
        <v>848.89</v>
      </c>
      <c r="K241" s="42" t="s">
        <v>755</v>
      </c>
      <c r="L241" s="42">
        <v>2026.64</v>
      </c>
      <c r="M241" s="41" t="s">
        <v>397</v>
      </c>
      <c r="N241" s="41" t="s">
        <v>756</v>
      </c>
      <c r="O241" s="43"/>
      <c r="P241" s="43"/>
      <c r="Q241" s="43"/>
      <c r="R241" s="43"/>
      <c r="S241" s="43"/>
    </row>
    <row r="242" spans="1:19" ht="72" x14ac:dyDescent="0.2">
      <c r="A242" s="38">
        <v>169</v>
      </c>
      <c r="B242" s="39" t="s">
        <v>415</v>
      </c>
      <c r="C242" s="39" t="s">
        <v>757</v>
      </c>
      <c r="D242" s="40">
        <v>6.5000000000000002E-2</v>
      </c>
      <c r="E242" s="41" t="s">
        <v>417</v>
      </c>
      <c r="F242" s="41" t="s">
        <v>418</v>
      </c>
      <c r="G242" s="41">
        <v>45.53</v>
      </c>
      <c r="H242" s="41" t="s">
        <v>419</v>
      </c>
      <c r="I242" s="42">
        <v>259.83999999999997</v>
      </c>
      <c r="J242" s="42">
        <v>240.18</v>
      </c>
      <c r="K242" s="42" t="s">
        <v>758</v>
      </c>
      <c r="L242" s="42">
        <v>7.61</v>
      </c>
      <c r="M242" s="41" t="s">
        <v>421</v>
      </c>
      <c r="N242" s="41" t="s">
        <v>759</v>
      </c>
      <c r="O242" s="43"/>
      <c r="P242" s="43"/>
      <c r="Q242" s="43"/>
      <c r="R242" s="43"/>
      <c r="S242" s="43"/>
    </row>
    <row r="243" spans="1:19" x14ac:dyDescent="0.2">
      <c r="A243" s="38">
        <v>170</v>
      </c>
      <c r="B243" s="39" t="s">
        <v>290</v>
      </c>
      <c r="C243" s="39" t="s">
        <v>423</v>
      </c>
      <c r="D243" s="40">
        <v>2</v>
      </c>
      <c r="E243" s="41">
        <v>720</v>
      </c>
      <c r="F243" s="41"/>
      <c r="G243" s="41">
        <v>720</v>
      </c>
      <c r="H243" s="41"/>
      <c r="I243" s="42">
        <v>1440</v>
      </c>
      <c r="J243" s="42"/>
      <c r="K243" s="42"/>
      <c r="L243" s="42">
        <v>1440</v>
      </c>
      <c r="M243" s="41"/>
      <c r="N243" s="41"/>
      <c r="O243" s="43"/>
      <c r="P243" s="43"/>
      <c r="Q243" s="43"/>
      <c r="R243" s="43"/>
      <c r="S243" s="43"/>
    </row>
    <row r="244" spans="1:19" x14ac:dyDescent="0.2">
      <c r="A244" s="38">
        <v>171</v>
      </c>
      <c r="B244" s="39" t="s">
        <v>290</v>
      </c>
      <c r="C244" s="39" t="s">
        <v>424</v>
      </c>
      <c r="D244" s="40">
        <v>1</v>
      </c>
      <c r="E244" s="41">
        <v>65</v>
      </c>
      <c r="F244" s="41"/>
      <c r="G244" s="41">
        <v>65</v>
      </c>
      <c r="H244" s="41"/>
      <c r="I244" s="42">
        <v>65</v>
      </c>
      <c r="J244" s="42"/>
      <c r="K244" s="42"/>
      <c r="L244" s="42">
        <v>65</v>
      </c>
      <c r="M244" s="41"/>
      <c r="N244" s="41"/>
      <c r="O244" s="43"/>
      <c r="P244" s="43"/>
      <c r="Q244" s="43"/>
      <c r="R244" s="43"/>
      <c r="S244" s="43"/>
    </row>
    <row r="245" spans="1:19" x14ac:dyDescent="0.2">
      <c r="A245" s="38">
        <v>172</v>
      </c>
      <c r="B245" s="39" t="s">
        <v>290</v>
      </c>
      <c r="C245" s="39" t="s">
        <v>425</v>
      </c>
      <c r="D245" s="40">
        <v>4</v>
      </c>
      <c r="E245" s="41">
        <v>140</v>
      </c>
      <c r="F245" s="41"/>
      <c r="G245" s="41">
        <v>140</v>
      </c>
      <c r="H245" s="41"/>
      <c r="I245" s="42">
        <v>560</v>
      </c>
      <c r="J245" s="42"/>
      <c r="K245" s="42"/>
      <c r="L245" s="42">
        <v>560</v>
      </c>
      <c r="M245" s="41"/>
      <c r="N245" s="41"/>
      <c r="O245" s="43"/>
      <c r="P245" s="43"/>
      <c r="Q245" s="43"/>
      <c r="R245" s="43"/>
      <c r="S245" s="43"/>
    </row>
    <row r="246" spans="1:19" x14ac:dyDescent="0.2">
      <c r="A246" s="38">
        <v>173</v>
      </c>
      <c r="B246" s="39" t="s">
        <v>290</v>
      </c>
      <c r="C246" s="39" t="s">
        <v>426</v>
      </c>
      <c r="D246" s="40">
        <v>1</v>
      </c>
      <c r="E246" s="41">
        <v>960</v>
      </c>
      <c r="F246" s="41"/>
      <c r="G246" s="41">
        <v>960</v>
      </c>
      <c r="H246" s="41"/>
      <c r="I246" s="42">
        <v>960</v>
      </c>
      <c r="J246" s="42"/>
      <c r="K246" s="42"/>
      <c r="L246" s="42">
        <v>960</v>
      </c>
      <c r="M246" s="41"/>
      <c r="N246" s="41"/>
      <c r="O246" s="43"/>
      <c r="P246" s="43"/>
      <c r="Q246" s="43"/>
      <c r="R246" s="43"/>
      <c r="S246" s="43"/>
    </row>
    <row r="247" spans="1:19" x14ac:dyDescent="0.2">
      <c r="A247" s="38">
        <v>174</v>
      </c>
      <c r="B247" s="39" t="s">
        <v>290</v>
      </c>
      <c r="C247" s="39" t="s">
        <v>427</v>
      </c>
      <c r="D247" s="40">
        <v>2</v>
      </c>
      <c r="E247" s="41">
        <v>140</v>
      </c>
      <c r="F247" s="41"/>
      <c r="G247" s="41">
        <v>140</v>
      </c>
      <c r="H247" s="41"/>
      <c r="I247" s="42">
        <v>280</v>
      </c>
      <c r="J247" s="42"/>
      <c r="K247" s="42"/>
      <c r="L247" s="42">
        <v>280</v>
      </c>
      <c r="M247" s="41"/>
      <c r="N247" s="41"/>
      <c r="O247" s="43"/>
      <c r="P247" s="43"/>
      <c r="Q247" s="43"/>
      <c r="R247" s="43"/>
      <c r="S247" s="43"/>
    </row>
    <row r="248" spans="1:19" x14ac:dyDescent="0.2">
      <c r="A248" s="38">
        <v>175</v>
      </c>
      <c r="B248" s="39" t="s">
        <v>290</v>
      </c>
      <c r="C248" s="39" t="s">
        <v>428</v>
      </c>
      <c r="D248" s="40">
        <v>1</v>
      </c>
      <c r="E248" s="41">
        <v>230</v>
      </c>
      <c r="F248" s="41"/>
      <c r="G248" s="41">
        <v>230</v>
      </c>
      <c r="H248" s="41"/>
      <c r="I248" s="42">
        <v>230</v>
      </c>
      <c r="J248" s="42"/>
      <c r="K248" s="42"/>
      <c r="L248" s="42">
        <v>230</v>
      </c>
      <c r="M248" s="41"/>
      <c r="N248" s="41"/>
      <c r="O248" s="43"/>
      <c r="P248" s="43"/>
      <c r="Q248" s="43"/>
      <c r="R248" s="43"/>
      <c r="S248" s="43"/>
    </row>
    <row r="249" spans="1:19" x14ac:dyDescent="0.2">
      <c r="A249" s="38">
        <v>176</v>
      </c>
      <c r="B249" s="39" t="s">
        <v>290</v>
      </c>
      <c r="C249" s="39" t="s">
        <v>429</v>
      </c>
      <c r="D249" s="40">
        <v>1</v>
      </c>
      <c r="E249" s="41">
        <v>230</v>
      </c>
      <c r="F249" s="41"/>
      <c r="G249" s="41">
        <v>230</v>
      </c>
      <c r="H249" s="41"/>
      <c r="I249" s="42">
        <v>230</v>
      </c>
      <c r="J249" s="42"/>
      <c r="K249" s="42"/>
      <c r="L249" s="42">
        <v>230</v>
      </c>
      <c r="M249" s="41"/>
      <c r="N249" s="41"/>
      <c r="O249" s="43"/>
      <c r="P249" s="43"/>
      <c r="Q249" s="43"/>
      <c r="R249" s="43"/>
      <c r="S249" s="43"/>
    </row>
    <row r="250" spans="1:19" x14ac:dyDescent="0.2">
      <c r="A250" s="38">
        <v>177</v>
      </c>
      <c r="B250" s="39" t="s">
        <v>290</v>
      </c>
      <c r="C250" s="39" t="s">
        <v>430</v>
      </c>
      <c r="D250" s="40">
        <v>1</v>
      </c>
      <c r="E250" s="41">
        <v>580</v>
      </c>
      <c r="F250" s="41"/>
      <c r="G250" s="41">
        <v>580</v>
      </c>
      <c r="H250" s="41"/>
      <c r="I250" s="42">
        <v>580</v>
      </c>
      <c r="J250" s="42"/>
      <c r="K250" s="42"/>
      <c r="L250" s="42">
        <v>580</v>
      </c>
      <c r="M250" s="41"/>
      <c r="N250" s="41"/>
      <c r="O250" s="43"/>
      <c r="P250" s="43"/>
      <c r="Q250" s="43"/>
      <c r="R250" s="43"/>
      <c r="S250" s="43"/>
    </row>
    <row r="251" spans="1:19" ht="17.850000000000001" customHeight="1" x14ac:dyDescent="0.2">
      <c r="A251" s="322" t="s">
        <v>760</v>
      </c>
      <c r="B251" s="323"/>
      <c r="C251" s="323"/>
      <c r="D251" s="323"/>
      <c r="E251" s="323"/>
      <c r="F251" s="323"/>
      <c r="G251" s="323"/>
      <c r="H251" s="323"/>
      <c r="I251" s="323"/>
      <c r="J251" s="323"/>
      <c r="K251" s="323"/>
      <c r="L251" s="323"/>
      <c r="M251" s="323"/>
      <c r="N251" s="323"/>
      <c r="O251" s="43"/>
      <c r="P251" s="43"/>
      <c r="Q251" s="43"/>
      <c r="R251" s="43"/>
      <c r="S251" s="43"/>
    </row>
    <row r="252" spans="1:19" ht="60" x14ac:dyDescent="0.2">
      <c r="A252" s="38">
        <v>178</v>
      </c>
      <c r="B252" s="39" t="s">
        <v>435</v>
      </c>
      <c r="C252" s="39" t="s">
        <v>761</v>
      </c>
      <c r="D252" s="40">
        <v>1.89E-2</v>
      </c>
      <c r="E252" s="41" t="s">
        <v>437</v>
      </c>
      <c r="F252" s="41">
        <v>1173.92</v>
      </c>
      <c r="G252" s="41">
        <v>25762.02</v>
      </c>
      <c r="H252" s="41" t="s">
        <v>438</v>
      </c>
      <c r="I252" s="42">
        <v>2835.57</v>
      </c>
      <c r="J252" s="42">
        <v>606.52</v>
      </c>
      <c r="K252" s="42">
        <v>145.26</v>
      </c>
      <c r="L252" s="42">
        <v>2083.79</v>
      </c>
      <c r="M252" s="41">
        <v>272.79000000000002</v>
      </c>
      <c r="N252" s="41">
        <v>5.16</v>
      </c>
      <c r="O252" s="43"/>
      <c r="P252" s="43"/>
      <c r="Q252" s="43"/>
      <c r="R252" s="43"/>
      <c r="S252" s="43"/>
    </row>
    <row r="253" spans="1:19" x14ac:dyDescent="0.2">
      <c r="A253" s="38">
        <v>179</v>
      </c>
      <c r="B253" s="39" t="s">
        <v>290</v>
      </c>
      <c r="C253" s="39" t="s">
        <v>762</v>
      </c>
      <c r="D253" s="40">
        <v>1</v>
      </c>
      <c r="E253" s="41">
        <v>15338.98</v>
      </c>
      <c r="F253" s="41"/>
      <c r="G253" s="41">
        <v>15338.98</v>
      </c>
      <c r="H253" s="41"/>
      <c r="I253" s="42">
        <v>15338.98</v>
      </c>
      <c r="J253" s="42"/>
      <c r="K253" s="42"/>
      <c r="L253" s="42">
        <v>15338.98</v>
      </c>
      <c r="M253" s="41"/>
      <c r="N253" s="41"/>
      <c r="O253" s="43"/>
      <c r="P253" s="43"/>
      <c r="Q253" s="43"/>
      <c r="R253" s="43"/>
      <c r="S253" s="43"/>
    </row>
    <row r="254" spans="1:19" ht="72" x14ac:dyDescent="0.2">
      <c r="A254" s="38">
        <v>180</v>
      </c>
      <c r="B254" s="39" t="s">
        <v>448</v>
      </c>
      <c r="C254" s="39" t="s">
        <v>763</v>
      </c>
      <c r="D254" s="40">
        <v>7.1999999999999998E-3</v>
      </c>
      <c r="E254" s="41" t="s">
        <v>450</v>
      </c>
      <c r="F254" s="41" t="s">
        <v>451</v>
      </c>
      <c r="G254" s="41">
        <v>175307.53</v>
      </c>
      <c r="H254" s="41" t="s">
        <v>452</v>
      </c>
      <c r="I254" s="42">
        <v>3443.48</v>
      </c>
      <c r="J254" s="42">
        <v>187.56</v>
      </c>
      <c r="K254" s="42" t="s">
        <v>764</v>
      </c>
      <c r="L254" s="42">
        <v>3226.6</v>
      </c>
      <c r="M254" s="41" t="s">
        <v>454</v>
      </c>
      <c r="N254" s="41" t="s">
        <v>765</v>
      </c>
      <c r="O254" s="43"/>
      <c r="P254" s="43"/>
      <c r="Q254" s="43"/>
      <c r="R254" s="43"/>
      <c r="S254" s="43"/>
    </row>
    <row r="255" spans="1:19" ht="60" x14ac:dyDescent="0.2">
      <c r="A255" s="72">
        <v>181</v>
      </c>
      <c r="B255" s="73" t="s">
        <v>766</v>
      </c>
      <c r="C255" s="73" t="s">
        <v>767</v>
      </c>
      <c r="D255" s="74">
        <v>0.12</v>
      </c>
      <c r="E255" s="75" t="s">
        <v>768</v>
      </c>
      <c r="F255" s="75">
        <v>471.77</v>
      </c>
      <c r="G255" s="75">
        <v>51964.81</v>
      </c>
      <c r="H255" s="75" t="s">
        <v>769</v>
      </c>
      <c r="I255" s="76">
        <v>50697.72</v>
      </c>
      <c r="J255" s="76">
        <v>1273.3399999999999</v>
      </c>
      <c r="K255" s="76">
        <v>368.15</v>
      </c>
      <c r="L255" s="76">
        <v>49056.23</v>
      </c>
      <c r="M255" s="75">
        <v>90.2</v>
      </c>
      <c r="N255" s="75">
        <v>10.82</v>
      </c>
      <c r="O255" s="43"/>
      <c r="P255" s="43"/>
      <c r="Q255" s="43"/>
      <c r="R255" s="43"/>
      <c r="S255" s="43"/>
    </row>
    <row r="256" spans="1:19" ht="36" x14ac:dyDescent="0.2">
      <c r="A256" s="324" t="s">
        <v>770</v>
      </c>
      <c r="B256" s="325"/>
      <c r="C256" s="325"/>
      <c r="D256" s="325"/>
      <c r="E256" s="325"/>
      <c r="F256" s="325"/>
      <c r="G256" s="325"/>
      <c r="H256" s="325"/>
      <c r="I256" s="76">
        <v>658262.73</v>
      </c>
      <c r="J256" s="76"/>
      <c r="K256" s="76"/>
      <c r="L256" s="76"/>
      <c r="M256" s="75"/>
      <c r="N256" s="75" t="s">
        <v>771</v>
      </c>
      <c r="O256" s="43"/>
      <c r="P256" s="43"/>
      <c r="Q256" s="43"/>
      <c r="R256" s="43"/>
      <c r="S256" s="43"/>
    </row>
    <row r="257" spans="1:19" ht="17.850000000000001" customHeight="1" x14ac:dyDescent="0.2">
      <c r="A257" s="326" t="s">
        <v>772</v>
      </c>
      <c r="B257" s="327"/>
      <c r="C257" s="327"/>
      <c r="D257" s="327"/>
      <c r="E257" s="327"/>
      <c r="F257" s="327"/>
      <c r="G257" s="327"/>
      <c r="H257" s="327"/>
      <c r="I257" s="327"/>
      <c r="J257" s="327"/>
      <c r="K257" s="327"/>
      <c r="L257" s="327"/>
      <c r="M257" s="327"/>
      <c r="N257" s="327"/>
      <c r="O257" s="43"/>
      <c r="P257" s="43"/>
      <c r="Q257" s="43"/>
      <c r="R257" s="43"/>
      <c r="S257" s="43"/>
    </row>
    <row r="258" spans="1:19" ht="17.850000000000001" customHeight="1" x14ac:dyDescent="0.2">
      <c r="A258" s="322" t="s">
        <v>773</v>
      </c>
      <c r="B258" s="323"/>
      <c r="C258" s="323"/>
      <c r="D258" s="323"/>
      <c r="E258" s="323"/>
      <c r="F258" s="323"/>
      <c r="G258" s="323"/>
      <c r="H258" s="323"/>
      <c r="I258" s="323"/>
      <c r="J258" s="323"/>
      <c r="K258" s="323"/>
      <c r="L258" s="323"/>
      <c r="M258" s="323"/>
      <c r="N258" s="323"/>
      <c r="O258" s="43"/>
      <c r="P258" s="43"/>
      <c r="Q258" s="43"/>
      <c r="R258" s="43"/>
      <c r="S258" s="43"/>
    </row>
    <row r="259" spans="1:19" ht="60" x14ac:dyDescent="0.2">
      <c r="A259" s="38">
        <v>182</v>
      </c>
      <c r="B259" s="39" t="s">
        <v>342</v>
      </c>
      <c r="C259" s="39" t="s">
        <v>774</v>
      </c>
      <c r="D259" s="40">
        <v>0.60096000000000005</v>
      </c>
      <c r="E259" s="41" t="s">
        <v>344</v>
      </c>
      <c r="F259" s="41" t="s">
        <v>345</v>
      </c>
      <c r="G259" s="41">
        <v>1034.74</v>
      </c>
      <c r="H259" s="41" t="s">
        <v>346</v>
      </c>
      <c r="I259" s="42">
        <v>3111.51</v>
      </c>
      <c r="J259" s="42">
        <v>568.02</v>
      </c>
      <c r="K259" s="42" t="s">
        <v>775</v>
      </c>
      <c r="L259" s="42">
        <v>2409.4899999999998</v>
      </c>
      <c r="M259" s="41" t="s">
        <v>348</v>
      </c>
      <c r="N259" s="41" t="s">
        <v>776</v>
      </c>
      <c r="O259" s="43"/>
      <c r="P259" s="43"/>
      <c r="Q259" s="43"/>
      <c r="R259" s="43"/>
      <c r="S259" s="43"/>
    </row>
    <row r="260" spans="1:19" ht="72" x14ac:dyDescent="0.2">
      <c r="A260" s="38">
        <v>183</v>
      </c>
      <c r="B260" s="39" t="s">
        <v>105</v>
      </c>
      <c r="C260" s="39" t="s">
        <v>777</v>
      </c>
      <c r="D260" s="40">
        <v>3.0047999999999999</v>
      </c>
      <c r="E260" s="41" t="s">
        <v>107</v>
      </c>
      <c r="F260" s="41" t="s">
        <v>108</v>
      </c>
      <c r="G260" s="41">
        <v>122.14</v>
      </c>
      <c r="H260" s="41" t="s">
        <v>109</v>
      </c>
      <c r="I260" s="42">
        <v>4756.93</v>
      </c>
      <c r="J260" s="42">
        <v>1220.97</v>
      </c>
      <c r="K260" s="42" t="s">
        <v>778</v>
      </c>
      <c r="L260" s="42">
        <v>3036.83</v>
      </c>
      <c r="M260" s="41" t="s">
        <v>111</v>
      </c>
      <c r="N260" s="41" t="s">
        <v>779</v>
      </c>
      <c r="O260" s="43"/>
      <c r="P260" s="43"/>
      <c r="Q260" s="43"/>
      <c r="R260" s="43"/>
      <c r="S260" s="43"/>
    </row>
    <row r="261" spans="1:19" ht="72" x14ac:dyDescent="0.2">
      <c r="A261" s="38">
        <v>184</v>
      </c>
      <c r="B261" s="39" t="s">
        <v>780</v>
      </c>
      <c r="C261" s="39" t="s">
        <v>781</v>
      </c>
      <c r="D261" s="40">
        <v>9.0144000000000002</v>
      </c>
      <c r="E261" s="41" t="s">
        <v>782</v>
      </c>
      <c r="F261" s="41" t="s">
        <v>663</v>
      </c>
      <c r="G261" s="41">
        <v>202.18</v>
      </c>
      <c r="H261" s="41" t="s">
        <v>783</v>
      </c>
      <c r="I261" s="42">
        <v>16957.53</v>
      </c>
      <c r="J261" s="42">
        <v>4108.49</v>
      </c>
      <c r="K261" s="42" t="s">
        <v>784</v>
      </c>
      <c r="L261" s="42">
        <v>10127.41</v>
      </c>
      <c r="M261" s="41" t="s">
        <v>785</v>
      </c>
      <c r="N261" s="41" t="s">
        <v>786</v>
      </c>
      <c r="O261" s="43"/>
      <c r="P261" s="43"/>
      <c r="Q261" s="43"/>
      <c r="R261" s="43"/>
      <c r="S261" s="43"/>
    </row>
    <row r="262" spans="1:19" ht="48" x14ac:dyDescent="0.2">
      <c r="A262" s="38">
        <v>185</v>
      </c>
      <c r="B262" s="39" t="s">
        <v>552</v>
      </c>
      <c r="C262" s="39" t="s">
        <v>787</v>
      </c>
      <c r="D262" s="40">
        <v>2.4038400000000002</v>
      </c>
      <c r="E262" s="41" t="s">
        <v>554</v>
      </c>
      <c r="F262" s="41">
        <v>0.39</v>
      </c>
      <c r="G262" s="41">
        <v>691.24</v>
      </c>
      <c r="H262" s="41" t="s">
        <v>555</v>
      </c>
      <c r="I262" s="42">
        <v>8294.64</v>
      </c>
      <c r="J262" s="42">
        <v>1017.5</v>
      </c>
      <c r="K262" s="42">
        <v>4.3499999999999996</v>
      </c>
      <c r="L262" s="42">
        <v>7272.79</v>
      </c>
      <c r="M262" s="41">
        <v>3.66</v>
      </c>
      <c r="N262" s="41">
        <v>8.8000000000000007</v>
      </c>
      <c r="O262" s="43"/>
      <c r="P262" s="43"/>
      <c r="Q262" s="43"/>
      <c r="R262" s="43"/>
      <c r="S262" s="43"/>
    </row>
    <row r="263" spans="1:19" ht="60" x14ac:dyDescent="0.2">
      <c r="A263" s="38">
        <v>186</v>
      </c>
      <c r="B263" s="39" t="s">
        <v>788</v>
      </c>
      <c r="C263" s="39" t="s">
        <v>789</v>
      </c>
      <c r="D263" s="40">
        <v>0.20432600000000001</v>
      </c>
      <c r="E263" s="41" t="s">
        <v>790</v>
      </c>
      <c r="F263" s="41" t="s">
        <v>791</v>
      </c>
      <c r="G263" s="41">
        <v>6250.2</v>
      </c>
      <c r="H263" s="41" t="s">
        <v>792</v>
      </c>
      <c r="I263" s="42">
        <v>5911.54</v>
      </c>
      <c r="J263" s="42">
        <v>315.58</v>
      </c>
      <c r="K263" s="42" t="s">
        <v>793</v>
      </c>
      <c r="L263" s="42">
        <v>5533.58</v>
      </c>
      <c r="M263" s="41" t="s">
        <v>794</v>
      </c>
      <c r="N263" s="41" t="s">
        <v>795</v>
      </c>
      <c r="O263" s="43"/>
      <c r="P263" s="43"/>
      <c r="Q263" s="43"/>
      <c r="R263" s="43"/>
      <c r="S263" s="43"/>
    </row>
    <row r="264" spans="1:19" ht="72" x14ac:dyDescent="0.2">
      <c r="A264" s="38">
        <v>187</v>
      </c>
      <c r="B264" s="39" t="s">
        <v>796</v>
      </c>
      <c r="C264" s="39" t="s">
        <v>797</v>
      </c>
      <c r="D264" s="40">
        <v>0.43</v>
      </c>
      <c r="E264" s="41" t="s">
        <v>798</v>
      </c>
      <c r="F264" s="41" t="s">
        <v>799</v>
      </c>
      <c r="G264" s="41">
        <v>4455.3999999999996</v>
      </c>
      <c r="H264" s="41" t="s">
        <v>800</v>
      </c>
      <c r="I264" s="42">
        <v>14387.3</v>
      </c>
      <c r="J264" s="42">
        <v>3814.16</v>
      </c>
      <c r="K264" s="42" t="s">
        <v>801</v>
      </c>
      <c r="L264" s="42">
        <v>10323.99</v>
      </c>
      <c r="M264" s="41" t="s">
        <v>802</v>
      </c>
      <c r="N264" s="41" t="s">
        <v>803</v>
      </c>
      <c r="O264" s="43"/>
      <c r="P264" s="43"/>
      <c r="Q264" s="43"/>
      <c r="R264" s="43"/>
      <c r="S264" s="43"/>
    </row>
    <row r="265" spans="1:19" ht="48" x14ac:dyDescent="0.2">
      <c r="A265" s="38">
        <v>188</v>
      </c>
      <c r="B265" s="39" t="s">
        <v>804</v>
      </c>
      <c r="C265" s="39" t="s">
        <v>805</v>
      </c>
      <c r="D265" s="40">
        <v>45</v>
      </c>
      <c r="E265" s="41">
        <v>29.22</v>
      </c>
      <c r="F265" s="41"/>
      <c r="G265" s="41">
        <v>29.22</v>
      </c>
      <c r="H265" s="41" t="s">
        <v>806</v>
      </c>
      <c r="I265" s="42">
        <v>8039.25</v>
      </c>
      <c r="J265" s="42"/>
      <c r="K265" s="42"/>
      <c r="L265" s="42">
        <v>8039.25</v>
      </c>
      <c r="M265" s="41"/>
      <c r="N265" s="41"/>
      <c r="O265" s="43"/>
      <c r="P265" s="43"/>
      <c r="Q265" s="43"/>
      <c r="R265" s="43"/>
      <c r="S265" s="43"/>
    </row>
    <row r="266" spans="1:19" ht="17.850000000000001" customHeight="1" x14ac:dyDescent="0.2">
      <c r="A266" s="322" t="s">
        <v>807</v>
      </c>
      <c r="B266" s="323"/>
      <c r="C266" s="323"/>
      <c r="D266" s="323"/>
      <c r="E266" s="323"/>
      <c r="F266" s="323"/>
      <c r="G266" s="323"/>
      <c r="H266" s="323"/>
      <c r="I266" s="323"/>
      <c r="J266" s="323"/>
      <c r="K266" s="323"/>
      <c r="L266" s="323"/>
      <c r="M266" s="323"/>
      <c r="N266" s="323"/>
      <c r="O266" s="43"/>
      <c r="P266" s="43"/>
      <c r="Q266" s="43"/>
      <c r="R266" s="43"/>
      <c r="S266" s="43"/>
    </row>
    <row r="267" spans="1:19" ht="60" x14ac:dyDescent="0.2">
      <c r="A267" s="72">
        <v>189</v>
      </c>
      <c r="B267" s="73" t="s">
        <v>808</v>
      </c>
      <c r="C267" s="73" t="s">
        <v>809</v>
      </c>
      <c r="D267" s="74">
        <v>0.30590000000000001</v>
      </c>
      <c r="E267" s="75" t="s">
        <v>810</v>
      </c>
      <c r="F267" s="75" t="s">
        <v>811</v>
      </c>
      <c r="G267" s="75">
        <v>2348.17</v>
      </c>
      <c r="H267" s="75" t="s">
        <v>812</v>
      </c>
      <c r="I267" s="76">
        <v>10473.39</v>
      </c>
      <c r="J267" s="76">
        <v>7135.57</v>
      </c>
      <c r="K267" s="76" t="s">
        <v>813</v>
      </c>
      <c r="L267" s="76">
        <v>3191.58</v>
      </c>
      <c r="M267" s="75" t="s">
        <v>814</v>
      </c>
      <c r="N267" s="75" t="s">
        <v>815</v>
      </c>
      <c r="O267" s="43"/>
      <c r="P267" s="43"/>
      <c r="Q267" s="43"/>
      <c r="R267" s="43"/>
      <c r="S267" s="43"/>
    </row>
    <row r="268" spans="1:19" ht="36" x14ac:dyDescent="0.2">
      <c r="A268" s="324" t="s">
        <v>816</v>
      </c>
      <c r="B268" s="325"/>
      <c r="C268" s="325"/>
      <c r="D268" s="325"/>
      <c r="E268" s="325"/>
      <c r="F268" s="325"/>
      <c r="G268" s="325"/>
      <c r="H268" s="325"/>
      <c r="I268" s="76">
        <v>103530.1</v>
      </c>
      <c r="J268" s="76"/>
      <c r="K268" s="76"/>
      <c r="L268" s="76"/>
      <c r="M268" s="75"/>
      <c r="N268" s="75" t="s">
        <v>817</v>
      </c>
      <c r="O268" s="43"/>
      <c r="P268" s="43"/>
      <c r="Q268" s="43"/>
      <c r="R268" s="43"/>
      <c r="S268" s="43"/>
    </row>
    <row r="269" spans="1:19" ht="17.850000000000001" customHeight="1" x14ac:dyDescent="0.2">
      <c r="A269" s="332" t="s">
        <v>818</v>
      </c>
      <c r="B269" s="325"/>
      <c r="C269" s="325"/>
      <c r="D269" s="325"/>
      <c r="E269" s="325"/>
      <c r="F269" s="325"/>
      <c r="G269" s="325"/>
      <c r="H269" s="325"/>
      <c r="I269" s="325"/>
      <c r="J269" s="325"/>
      <c r="K269" s="325"/>
      <c r="L269" s="325"/>
      <c r="M269" s="325"/>
      <c r="N269" s="325"/>
      <c r="O269" s="43"/>
      <c r="P269" s="43"/>
      <c r="Q269" s="43"/>
      <c r="R269" s="43"/>
      <c r="S269" s="43"/>
    </row>
    <row r="270" spans="1:19" ht="12.75" x14ac:dyDescent="0.2">
      <c r="A270" s="324" t="s">
        <v>819</v>
      </c>
      <c r="B270" s="325"/>
      <c r="C270" s="325"/>
      <c r="D270" s="325"/>
      <c r="E270" s="325"/>
      <c r="F270" s="325"/>
      <c r="G270" s="325"/>
      <c r="H270" s="325"/>
      <c r="I270" s="76"/>
      <c r="J270" s="76"/>
      <c r="K270" s="76"/>
      <c r="L270" s="76"/>
      <c r="M270" s="75"/>
      <c r="N270" s="75"/>
      <c r="O270" s="43"/>
      <c r="P270" s="43"/>
      <c r="Q270" s="43"/>
      <c r="R270" s="43"/>
      <c r="S270" s="43"/>
    </row>
    <row r="271" spans="1:19" ht="36" x14ac:dyDescent="0.2">
      <c r="A271" s="328" t="s">
        <v>820</v>
      </c>
      <c r="B271" s="329"/>
      <c r="C271" s="329"/>
      <c r="D271" s="329"/>
      <c r="E271" s="329"/>
      <c r="F271" s="329"/>
      <c r="G271" s="329"/>
      <c r="H271" s="329"/>
      <c r="I271" s="78">
        <v>3954001.36</v>
      </c>
      <c r="J271" s="77">
        <v>785104.5</v>
      </c>
      <c r="K271" s="77" t="s">
        <v>821</v>
      </c>
      <c r="L271" s="77">
        <v>2952040.15</v>
      </c>
      <c r="M271" s="78"/>
      <c r="N271" s="78" t="s">
        <v>822</v>
      </c>
      <c r="O271" s="43"/>
      <c r="P271" s="43"/>
      <c r="Q271" s="43"/>
      <c r="R271" s="43"/>
      <c r="S271" s="43"/>
    </row>
    <row r="272" spans="1:19" ht="12.75" x14ac:dyDescent="0.2">
      <c r="A272" s="328" t="s">
        <v>823</v>
      </c>
      <c r="B272" s="329"/>
      <c r="C272" s="329"/>
      <c r="D272" s="329"/>
      <c r="E272" s="329"/>
      <c r="F272" s="329"/>
      <c r="G272" s="329"/>
      <c r="H272" s="329"/>
      <c r="I272" s="78">
        <v>750661.39</v>
      </c>
      <c r="J272" s="77"/>
      <c r="K272" s="77"/>
      <c r="L272" s="77"/>
      <c r="M272" s="78"/>
      <c r="N272" s="78"/>
      <c r="O272" s="43"/>
      <c r="P272" s="43"/>
      <c r="Q272" s="43"/>
      <c r="R272" s="43"/>
      <c r="S272" s="43"/>
    </row>
    <row r="273" spans="1:19" ht="12.75" x14ac:dyDescent="0.2">
      <c r="A273" s="328" t="s">
        <v>824</v>
      </c>
      <c r="B273" s="329"/>
      <c r="C273" s="329"/>
      <c r="D273" s="329"/>
      <c r="E273" s="329"/>
      <c r="F273" s="329"/>
      <c r="G273" s="329"/>
      <c r="H273" s="329"/>
      <c r="I273" s="78">
        <v>412563.79</v>
      </c>
      <c r="J273" s="77"/>
      <c r="K273" s="77"/>
      <c r="L273" s="77"/>
      <c r="M273" s="78"/>
      <c r="N273" s="78"/>
      <c r="O273" s="43"/>
      <c r="P273" s="43"/>
      <c r="Q273" s="43"/>
      <c r="R273" s="43"/>
      <c r="S273" s="43"/>
    </row>
    <row r="274" spans="1:19" ht="12.75" x14ac:dyDescent="0.2">
      <c r="A274" s="330" t="s">
        <v>825</v>
      </c>
      <c r="B274" s="331"/>
      <c r="C274" s="331"/>
      <c r="D274" s="331"/>
      <c r="E274" s="331"/>
      <c r="F274" s="331"/>
      <c r="G274" s="331"/>
      <c r="H274" s="331"/>
      <c r="I274" s="78"/>
      <c r="J274" s="77"/>
      <c r="K274" s="77"/>
      <c r="L274" s="77"/>
      <c r="M274" s="78"/>
      <c r="N274" s="78"/>
      <c r="O274" s="43"/>
      <c r="P274" s="43"/>
      <c r="Q274" s="43"/>
      <c r="R274" s="43"/>
      <c r="S274" s="43"/>
    </row>
    <row r="275" spans="1:19" ht="36" x14ac:dyDescent="0.2">
      <c r="A275" s="328" t="s">
        <v>826</v>
      </c>
      <c r="B275" s="329"/>
      <c r="C275" s="329"/>
      <c r="D275" s="329"/>
      <c r="E275" s="329"/>
      <c r="F275" s="329"/>
      <c r="G275" s="329"/>
      <c r="H275" s="329"/>
      <c r="I275" s="78">
        <v>5046194.4800000004</v>
      </c>
      <c r="J275" s="77"/>
      <c r="K275" s="77"/>
      <c r="L275" s="77"/>
      <c r="M275" s="78"/>
      <c r="N275" s="78" t="s">
        <v>827</v>
      </c>
      <c r="O275" s="43"/>
      <c r="P275" s="43"/>
      <c r="Q275" s="43"/>
      <c r="R275" s="43"/>
      <c r="S275" s="43"/>
    </row>
    <row r="276" spans="1:19" ht="36" x14ac:dyDescent="0.2">
      <c r="A276" s="328" t="s">
        <v>828</v>
      </c>
      <c r="B276" s="329"/>
      <c r="C276" s="329"/>
      <c r="D276" s="329"/>
      <c r="E276" s="329"/>
      <c r="F276" s="329"/>
      <c r="G276" s="329"/>
      <c r="H276" s="329"/>
      <c r="I276" s="78">
        <v>71032.06</v>
      </c>
      <c r="J276" s="77"/>
      <c r="K276" s="77"/>
      <c r="L276" s="77"/>
      <c r="M276" s="78"/>
      <c r="N276" s="78" t="s">
        <v>682</v>
      </c>
      <c r="O276" s="43"/>
      <c r="P276" s="43"/>
      <c r="Q276" s="43"/>
      <c r="R276" s="43"/>
      <c r="S276" s="43"/>
    </row>
    <row r="277" spans="1:19" ht="36" x14ac:dyDescent="0.2">
      <c r="A277" s="328" t="s">
        <v>829</v>
      </c>
      <c r="B277" s="329"/>
      <c r="C277" s="329"/>
      <c r="D277" s="329"/>
      <c r="E277" s="329"/>
      <c r="F277" s="329"/>
      <c r="G277" s="329"/>
      <c r="H277" s="329"/>
      <c r="I277" s="78">
        <v>5117226.54</v>
      </c>
      <c r="J277" s="77"/>
      <c r="K277" s="77"/>
      <c r="L277" s="77"/>
      <c r="M277" s="78"/>
      <c r="N277" s="78" t="s">
        <v>822</v>
      </c>
      <c r="O277" s="43"/>
      <c r="P277" s="43"/>
      <c r="Q277" s="43"/>
      <c r="R277" s="43"/>
      <c r="S277" s="43"/>
    </row>
    <row r="278" spans="1:19" ht="12.75" x14ac:dyDescent="0.2">
      <c r="A278" s="328" t="s">
        <v>830</v>
      </c>
      <c r="B278" s="329"/>
      <c r="C278" s="329"/>
      <c r="D278" s="329"/>
      <c r="E278" s="329"/>
      <c r="F278" s="329"/>
      <c r="G278" s="329"/>
      <c r="H278" s="329"/>
      <c r="I278" s="78"/>
      <c r="J278" s="77"/>
      <c r="K278" s="77"/>
      <c r="L278" s="77"/>
      <c r="M278" s="78"/>
      <c r="N278" s="78"/>
      <c r="O278" s="43"/>
      <c r="P278" s="43"/>
      <c r="Q278" s="43"/>
      <c r="R278" s="43"/>
      <c r="S278" s="43"/>
    </row>
    <row r="279" spans="1:19" ht="12.75" x14ac:dyDescent="0.2">
      <c r="A279" s="328" t="s">
        <v>831</v>
      </c>
      <c r="B279" s="329"/>
      <c r="C279" s="329"/>
      <c r="D279" s="329"/>
      <c r="E279" s="329"/>
      <c r="F279" s="329"/>
      <c r="G279" s="329"/>
      <c r="H279" s="329"/>
      <c r="I279" s="78">
        <v>2952040.15</v>
      </c>
      <c r="J279" s="77"/>
      <c r="K279" s="77"/>
      <c r="L279" s="77"/>
      <c r="M279" s="78"/>
      <c r="N279" s="78"/>
      <c r="O279" s="43"/>
      <c r="P279" s="43"/>
      <c r="Q279" s="43"/>
      <c r="R279" s="43"/>
      <c r="S279" s="43"/>
    </row>
    <row r="280" spans="1:19" ht="12.75" x14ac:dyDescent="0.2">
      <c r="A280" s="328" t="s">
        <v>832</v>
      </c>
      <c r="B280" s="329"/>
      <c r="C280" s="329"/>
      <c r="D280" s="329"/>
      <c r="E280" s="329"/>
      <c r="F280" s="329"/>
      <c r="G280" s="329"/>
      <c r="H280" s="329"/>
      <c r="I280" s="78">
        <v>216856.71</v>
      </c>
      <c r="J280" s="77"/>
      <c r="K280" s="77"/>
      <c r="L280" s="77"/>
      <c r="M280" s="78"/>
      <c r="N280" s="78"/>
      <c r="O280" s="43"/>
      <c r="P280" s="43"/>
      <c r="Q280" s="43"/>
      <c r="R280" s="43"/>
      <c r="S280" s="43"/>
    </row>
    <row r="281" spans="1:19" ht="12.75" x14ac:dyDescent="0.2">
      <c r="A281" s="328" t="s">
        <v>833</v>
      </c>
      <c r="B281" s="329"/>
      <c r="C281" s="329"/>
      <c r="D281" s="329"/>
      <c r="E281" s="329"/>
      <c r="F281" s="329"/>
      <c r="G281" s="329"/>
      <c r="H281" s="329"/>
      <c r="I281" s="78">
        <v>814501.61</v>
      </c>
      <c r="J281" s="77"/>
      <c r="K281" s="77"/>
      <c r="L281" s="77"/>
      <c r="M281" s="78"/>
      <c r="N281" s="78"/>
      <c r="O281" s="43"/>
      <c r="P281" s="43"/>
      <c r="Q281" s="43"/>
      <c r="R281" s="43"/>
      <c r="S281" s="43"/>
    </row>
    <row r="282" spans="1:19" ht="12.75" x14ac:dyDescent="0.2">
      <c r="A282" s="328" t="s">
        <v>834</v>
      </c>
      <c r="B282" s="329"/>
      <c r="C282" s="329"/>
      <c r="D282" s="329"/>
      <c r="E282" s="329"/>
      <c r="F282" s="329"/>
      <c r="G282" s="329"/>
      <c r="H282" s="329"/>
      <c r="I282" s="78">
        <v>750661.39</v>
      </c>
      <c r="J282" s="77"/>
      <c r="K282" s="77"/>
      <c r="L282" s="77"/>
      <c r="M282" s="78"/>
      <c r="N282" s="78"/>
      <c r="O282" s="43"/>
      <c r="P282" s="43"/>
      <c r="Q282" s="43"/>
      <c r="R282" s="43"/>
      <c r="S282" s="43"/>
    </row>
    <row r="283" spans="1:19" ht="12.75" x14ac:dyDescent="0.2">
      <c r="A283" s="328" t="s">
        <v>835</v>
      </c>
      <c r="B283" s="329"/>
      <c r="C283" s="329"/>
      <c r="D283" s="329"/>
      <c r="E283" s="329"/>
      <c r="F283" s="329"/>
      <c r="G283" s="329"/>
      <c r="H283" s="329"/>
      <c r="I283" s="78">
        <v>412563.79</v>
      </c>
      <c r="J283" s="77"/>
      <c r="K283" s="77"/>
      <c r="L283" s="77"/>
      <c r="M283" s="78"/>
      <c r="N283" s="78"/>
      <c r="O283" s="43"/>
      <c r="P283" s="43"/>
      <c r="Q283" s="43"/>
      <c r="R283" s="43"/>
      <c r="S283" s="43"/>
    </row>
    <row r="284" spans="1:19" ht="12.75" x14ac:dyDescent="0.2">
      <c r="A284" s="328" t="s">
        <v>836</v>
      </c>
      <c r="B284" s="329"/>
      <c r="C284" s="329"/>
      <c r="D284" s="329"/>
      <c r="E284" s="329"/>
      <c r="F284" s="329"/>
      <c r="G284" s="329"/>
      <c r="H284" s="329"/>
      <c r="I284" s="78">
        <v>51172.27</v>
      </c>
      <c r="J284" s="77"/>
      <c r="K284" s="77"/>
      <c r="L284" s="77"/>
      <c r="M284" s="78"/>
      <c r="N284" s="78"/>
      <c r="O284" s="43"/>
      <c r="P284" s="43"/>
      <c r="Q284" s="43"/>
      <c r="R284" s="43"/>
      <c r="S284" s="43"/>
    </row>
    <row r="285" spans="1:19" ht="12.75" x14ac:dyDescent="0.2">
      <c r="A285" s="330" t="s">
        <v>837</v>
      </c>
      <c r="B285" s="331"/>
      <c r="C285" s="331"/>
      <c r="D285" s="331"/>
      <c r="E285" s="331"/>
      <c r="F285" s="331"/>
      <c r="G285" s="331"/>
      <c r="H285" s="331"/>
      <c r="I285" s="78">
        <v>5168398.8099999996</v>
      </c>
      <c r="J285" s="77"/>
      <c r="K285" s="77"/>
      <c r="L285" s="77"/>
      <c r="M285" s="78"/>
      <c r="N285" s="78"/>
      <c r="O285" s="43"/>
      <c r="P285" s="43"/>
      <c r="Q285" s="43"/>
      <c r="R285" s="43"/>
      <c r="S285" s="43"/>
    </row>
    <row r="286" spans="1:19" ht="12.75" x14ac:dyDescent="0.2">
      <c r="A286" s="328" t="s">
        <v>838</v>
      </c>
      <c r="B286" s="329"/>
      <c r="C286" s="329"/>
      <c r="D286" s="329"/>
      <c r="E286" s="329"/>
      <c r="F286" s="329"/>
      <c r="G286" s="329"/>
      <c r="H286" s="329"/>
      <c r="I286" s="78">
        <v>930311.79</v>
      </c>
      <c r="J286" s="77"/>
      <c r="K286" s="77"/>
      <c r="L286" s="77"/>
      <c r="M286" s="78"/>
      <c r="N286" s="78"/>
      <c r="O286" s="43"/>
      <c r="P286" s="43"/>
      <c r="Q286" s="43"/>
      <c r="R286" s="43"/>
      <c r="S286" s="43"/>
    </row>
    <row r="287" spans="1:19" ht="36" x14ac:dyDescent="0.2">
      <c r="A287" s="330" t="s">
        <v>839</v>
      </c>
      <c r="B287" s="331"/>
      <c r="C287" s="331"/>
      <c r="D287" s="331"/>
      <c r="E287" s="331"/>
      <c r="F287" s="331"/>
      <c r="G287" s="331"/>
      <c r="H287" s="331"/>
      <c r="I287" s="78">
        <v>6098710.5999999996</v>
      </c>
      <c r="J287" s="77"/>
      <c r="K287" s="77"/>
      <c r="L287" s="77"/>
      <c r="M287" s="78"/>
      <c r="N287" s="78" t="s">
        <v>822</v>
      </c>
      <c r="O287" s="43"/>
      <c r="P287" s="43"/>
      <c r="Q287" s="43"/>
      <c r="R287" s="43"/>
      <c r="S287" s="43"/>
    </row>
    <row r="288" spans="1:19" x14ac:dyDescent="0.2">
      <c r="A288" s="44"/>
      <c r="B288" s="45"/>
      <c r="C288" s="46"/>
      <c r="D288" s="47"/>
      <c r="E288" s="48"/>
      <c r="F288" s="48"/>
      <c r="G288" s="48"/>
      <c r="H288" s="48"/>
      <c r="I288" s="44"/>
      <c r="J288" s="44"/>
      <c r="K288" s="44"/>
      <c r="L288" s="44"/>
      <c r="M288" s="44"/>
      <c r="N288" s="44"/>
    </row>
    <row r="289" spans="1:19" x14ac:dyDescent="0.2">
      <c r="A289" s="49"/>
      <c r="B289" s="50"/>
      <c r="C289" s="51"/>
      <c r="D289" s="49"/>
      <c r="E289" s="52"/>
      <c r="F289" s="52"/>
      <c r="G289" s="52"/>
      <c r="H289" s="52"/>
      <c r="I289" s="53"/>
      <c r="J289" s="52"/>
      <c r="K289" s="52"/>
      <c r="L289" s="52"/>
      <c r="M289" s="52"/>
    </row>
    <row r="290" spans="1:19" x14ac:dyDescent="0.2">
      <c r="A290" s="49"/>
      <c r="B290" s="50"/>
      <c r="C290" s="51"/>
      <c r="D290" s="49"/>
      <c r="E290" s="52"/>
      <c r="F290" s="52"/>
      <c r="G290" s="52"/>
      <c r="H290" s="52"/>
      <c r="I290" s="53"/>
      <c r="J290" s="52"/>
      <c r="K290" s="52"/>
      <c r="L290" s="52"/>
      <c r="M290" s="52"/>
    </row>
    <row r="291" spans="1:19" ht="12.75" x14ac:dyDescent="0.2">
      <c r="A291" s="54"/>
      <c r="B291" s="55" t="s">
        <v>36</v>
      </c>
      <c r="C291" s="85" t="s">
        <v>41</v>
      </c>
      <c r="D291" s="54"/>
      <c r="E291" s="57"/>
      <c r="F291" s="58"/>
      <c r="G291" s="59"/>
      <c r="H291" s="58"/>
      <c r="I291" s="60"/>
      <c r="J291" s="60"/>
      <c r="K291" s="60"/>
      <c r="L291" s="60"/>
      <c r="M291" s="60"/>
      <c r="N291" s="58"/>
    </row>
    <row r="292" spans="1:19" ht="12.75" x14ac:dyDescent="0.2">
      <c r="C292" s="86" t="s">
        <v>34</v>
      </c>
      <c r="D292" s="62"/>
      <c r="E292" s="62"/>
      <c r="O292" s="58"/>
      <c r="P292" s="58"/>
      <c r="Q292" s="58"/>
      <c r="R292" s="58"/>
      <c r="S292" s="58"/>
    </row>
    <row r="293" spans="1:19" x14ac:dyDescent="0.2">
      <c r="C293" s="86"/>
      <c r="D293" s="62"/>
      <c r="E293" s="62"/>
    </row>
    <row r="294" spans="1:19" x14ac:dyDescent="0.2">
      <c r="D294" s="63"/>
    </row>
    <row r="296" spans="1:19" ht="12.75" x14ac:dyDescent="0.2">
      <c r="A296" s="64"/>
      <c r="B296" s="55" t="s">
        <v>35</v>
      </c>
      <c r="C296" s="85" t="s">
        <v>42</v>
      </c>
      <c r="D296" s="65"/>
      <c r="E296" s="56"/>
      <c r="F296" s="58"/>
      <c r="G296" s="66"/>
      <c r="H296" s="66"/>
      <c r="I296" s="66"/>
      <c r="J296" s="66"/>
      <c r="K296" s="66"/>
      <c r="L296" s="66"/>
      <c r="M296" s="66"/>
      <c r="N296" s="58"/>
    </row>
    <row r="297" spans="1:19" ht="12.75" x14ac:dyDescent="0.2">
      <c r="C297" s="86" t="s">
        <v>34</v>
      </c>
      <c r="D297" s="62"/>
      <c r="E297" s="62"/>
      <c r="O297" s="58"/>
      <c r="P297" s="58"/>
      <c r="Q297" s="58"/>
      <c r="R297" s="58"/>
      <c r="S297" s="58"/>
    </row>
  </sheetData>
  <mergeCells count="105">
    <mergeCell ref="A284:H284"/>
    <mergeCell ref="A285:H285"/>
    <mergeCell ref="A286:H286"/>
    <mergeCell ref="A287:H287"/>
    <mergeCell ref="A278:H278"/>
    <mergeCell ref="A279:H279"/>
    <mergeCell ref="A280:H280"/>
    <mergeCell ref="A281:H281"/>
    <mergeCell ref="A282:H282"/>
    <mergeCell ref="A283:H283"/>
    <mergeCell ref="A272:H272"/>
    <mergeCell ref="A273:H273"/>
    <mergeCell ref="A274:H274"/>
    <mergeCell ref="A275:H275"/>
    <mergeCell ref="A276:H276"/>
    <mergeCell ref="A277:H277"/>
    <mergeCell ref="A258:N258"/>
    <mergeCell ref="A266:N266"/>
    <mergeCell ref="A268:H268"/>
    <mergeCell ref="A269:N269"/>
    <mergeCell ref="A270:H270"/>
    <mergeCell ref="A271:H271"/>
    <mergeCell ref="A230:N230"/>
    <mergeCell ref="A233:N233"/>
    <mergeCell ref="A237:N237"/>
    <mergeCell ref="A251:N251"/>
    <mergeCell ref="A256:H256"/>
    <mergeCell ref="A257:N257"/>
    <mergeCell ref="A194:N194"/>
    <mergeCell ref="A199:N199"/>
    <mergeCell ref="A212:H212"/>
    <mergeCell ref="A213:N213"/>
    <mergeCell ref="A214:N214"/>
    <mergeCell ref="A219:N219"/>
    <mergeCell ref="A172:H172"/>
    <mergeCell ref="A173:N173"/>
    <mergeCell ref="A174:N174"/>
    <mergeCell ref="A179:N179"/>
    <mergeCell ref="A192:H192"/>
    <mergeCell ref="A193:N193"/>
    <mergeCell ref="A141:N141"/>
    <mergeCell ref="A148:N148"/>
    <mergeCell ref="A155:N155"/>
    <mergeCell ref="A162:N162"/>
    <mergeCell ref="A166:H166"/>
    <mergeCell ref="A167:N167"/>
    <mergeCell ref="A124:N124"/>
    <mergeCell ref="A125:N125"/>
    <mergeCell ref="A131:N131"/>
    <mergeCell ref="A137:N137"/>
    <mergeCell ref="A139:H139"/>
    <mergeCell ref="A140:N140"/>
    <mergeCell ref="A86:N86"/>
    <mergeCell ref="A88:N88"/>
    <mergeCell ref="A98:N98"/>
    <mergeCell ref="A103:H103"/>
    <mergeCell ref="A104:N104"/>
    <mergeCell ref="A123:H123"/>
    <mergeCell ref="A55:N55"/>
    <mergeCell ref="A58:H58"/>
    <mergeCell ref="A59:N59"/>
    <mergeCell ref="A60:N60"/>
    <mergeCell ref="A71:N71"/>
    <mergeCell ref="A80:N80"/>
    <mergeCell ref="A29:N29"/>
    <mergeCell ref="A40:H40"/>
    <mergeCell ref="A41:N41"/>
    <mergeCell ref="A42:N42"/>
    <mergeCell ref="A51:N51"/>
    <mergeCell ref="A53:N53"/>
    <mergeCell ref="C23:C27"/>
    <mergeCell ref="M23:N25"/>
    <mergeCell ref="I25:I27"/>
    <mergeCell ref="J25:J27"/>
    <mergeCell ref="E26:E27"/>
    <mergeCell ref="F26:F27"/>
    <mergeCell ref="K26:K27"/>
    <mergeCell ref="E24:G24"/>
    <mergeCell ref="M26:N26"/>
    <mergeCell ref="H23:H27"/>
    <mergeCell ref="L25:L27"/>
    <mergeCell ref="G25:G27"/>
    <mergeCell ref="E23:G23"/>
    <mergeCell ref="I23:L23"/>
    <mergeCell ref="B11:M11"/>
    <mergeCell ref="B7:M7"/>
    <mergeCell ref="B13:M13"/>
    <mergeCell ref="B14:M14"/>
    <mergeCell ref="B8:M8"/>
    <mergeCell ref="B10:M10"/>
    <mergeCell ref="I12:J12"/>
    <mergeCell ref="G12:H12"/>
    <mergeCell ref="L19:M19"/>
    <mergeCell ref="H19:K19"/>
    <mergeCell ref="C16:J16"/>
    <mergeCell ref="D23:D27"/>
    <mergeCell ref="H18:K18"/>
    <mergeCell ref="I24:L24"/>
    <mergeCell ref="A21:L21"/>
    <mergeCell ref="A18:D18"/>
    <mergeCell ref="H17:K17"/>
    <mergeCell ref="L17:M17"/>
    <mergeCell ref="L18:M18"/>
    <mergeCell ref="A23:A27"/>
    <mergeCell ref="B23:B27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78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9"/>
  <sheetViews>
    <sheetView showGridLines="0" tabSelected="1" zoomScale="90" zoomScaleNormal="90" workbookViewId="0">
      <pane ySplit="12" topLeftCell="A239" activePane="bottomLeft" state="frozen"/>
      <selection pane="bottomLeft" activeCell="P248" sqref="P248"/>
    </sheetView>
  </sheetViews>
  <sheetFormatPr defaultRowHeight="12" outlineLevelRow="1" outlineLevelCol="1" x14ac:dyDescent="0.2"/>
  <cols>
    <col min="1" max="1" width="6.140625" style="61" customWidth="1"/>
    <col min="2" max="2" width="80.28515625" style="61" customWidth="1"/>
    <col min="3" max="3" width="8.7109375" style="61" customWidth="1"/>
    <col min="4" max="4" width="9.5703125" style="61" customWidth="1"/>
    <col min="5" max="8" width="11.42578125" style="27" hidden="1" customWidth="1" outlineLevel="1"/>
    <col min="9" max="10" width="8.28515625" style="27" hidden="1" customWidth="1" outlineLevel="1"/>
    <col min="11" max="11" width="8.85546875" style="27" hidden="1" customWidth="1" outlineLevel="1"/>
    <col min="12" max="12" width="11.42578125" style="19" customWidth="1" collapsed="1"/>
    <col min="13" max="13" width="12.140625" style="19" customWidth="1"/>
    <col min="14" max="14" width="11.140625" style="19" customWidth="1"/>
    <col min="15" max="15" width="11" style="19" customWidth="1"/>
    <col min="16" max="16" width="15.5703125" style="19" customWidth="1"/>
    <col min="17" max="17" width="11.7109375" style="19" customWidth="1"/>
    <col min="18" max="16384" width="9.140625" style="19"/>
  </cols>
  <sheetData>
    <row r="1" spans="1:18" s="2" customFormat="1" ht="12.75" x14ac:dyDescent="0.2">
      <c r="A1" s="9"/>
      <c r="B1" s="79"/>
      <c r="C1" s="79"/>
      <c r="D1" s="87"/>
      <c r="E1" s="3"/>
      <c r="F1" s="4"/>
      <c r="G1" s="4"/>
      <c r="H1" s="4"/>
      <c r="I1" s="9"/>
      <c r="J1" s="9"/>
      <c r="K1" s="88"/>
      <c r="L1" s="88"/>
      <c r="N1" s="89"/>
      <c r="Q1" s="90" t="s">
        <v>841</v>
      </c>
      <c r="R1" s="91"/>
    </row>
    <row r="2" spans="1:18" s="2" customFormat="1" ht="17.25" customHeight="1" outlineLevel="1" x14ac:dyDescent="0.2">
      <c r="A2" s="9"/>
      <c r="B2" s="92" t="s">
        <v>25</v>
      </c>
      <c r="C2" s="92"/>
      <c r="D2" s="87"/>
      <c r="E2" s="3"/>
      <c r="F2" s="4"/>
      <c r="G2" s="4"/>
      <c r="H2" s="4"/>
      <c r="I2" s="9"/>
      <c r="J2" s="9"/>
      <c r="K2" s="88"/>
      <c r="L2" s="88"/>
      <c r="N2" s="89"/>
      <c r="Q2" s="93" t="s">
        <v>26</v>
      </c>
      <c r="R2" s="90"/>
    </row>
    <row r="3" spans="1:18" s="2" customFormat="1" ht="17.25" customHeight="1" outlineLevel="1" x14ac:dyDescent="0.2">
      <c r="A3" s="9"/>
      <c r="B3" s="94" t="s">
        <v>842</v>
      </c>
      <c r="C3" s="94"/>
      <c r="D3" s="87"/>
      <c r="E3" s="3"/>
      <c r="F3" s="4"/>
      <c r="G3" s="4"/>
      <c r="H3" s="4"/>
      <c r="I3" s="9"/>
      <c r="J3" s="9"/>
      <c r="K3" s="88"/>
      <c r="L3" s="88"/>
      <c r="N3" s="89"/>
      <c r="Q3" s="90" t="s">
        <v>843</v>
      </c>
      <c r="R3" s="90"/>
    </row>
    <row r="4" spans="1:18" s="2" customFormat="1" ht="17.25" customHeight="1" outlineLevel="1" x14ac:dyDescent="0.2">
      <c r="A4" s="9"/>
      <c r="B4" s="95"/>
      <c r="C4" s="96"/>
      <c r="D4" s="87"/>
      <c r="E4" s="3"/>
      <c r="F4" s="4"/>
      <c r="G4" s="4"/>
      <c r="H4" s="4"/>
      <c r="I4" s="9"/>
      <c r="J4" s="9"/>
      <c r="K4" s="88"/>
      <c r="L4" s="88"/>
      <c r="N4" s="89"/>
      <c r="O4" s="97"/>
      <c r="P4" s="97"/>
      <c r="Q4" s="98"/>
      <c r="R4" s="90"/>
    </row>
    <row r="5" spans="1:18" s="2" customFormat="1" ht="17.25" customHeight="1" outlineLevel="1" x14ac:dyDescent="0.2">
      <c r="A5" s="9"/>
      <c r="B5" s="79"/>
      <c r="C5" s="79"/>
      <c r="D5" s="87"/>
      <c r="E5" s="3"/>
      <c r="F5" s="4"/>
      <c r="G5" s="4"/>
      <c r="H5" s="4"/>
      <c r="I5" s="9"/>
      <c r="J5" s="9"/>
      <c r="K5" s="88"/>
      <c r="L5" s="88"/>
      <c r="N5" s="89"/>
      <c r="O5" s="89"/>
      <c r="P5" s="89"/>
      <c r="Q5" s="89"/>
      <c r="R5" s="89"/>
    </row>
    <row r="6" spans="1:18" s="2" customFormat="1" ht="16.5" customHeight="1" outlineLevel="1" x14ac:dyDescent="0.2">
      <c r="A6" s="9"/>
      <c r="B6" s="343" t="s">
        <v>844</v>
      </c>
      <c r="C6" s="343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</row>
    <row r="7" spans="1:18" ht="27.75" customHeight="1" x14ac:dyDescent="0.2">
      <c r="A7" s="9"/>
      <c r="B7" s="343" t="s">
        <v>845</v>
      </c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99"/>
    </row>
    <row r="8" spans="1:18" x14ac:dyDescent="0.2">
      <c r="A8" s="32"/>
      <c r="B8" s="25"/>
      <c r="C8" s="25"/>
      <c r="D8" s="33"/>
      <c r="E8" s="68"/>
      <c r="F8" s="68"/>
      <c r="G8" s="68"/>
      <c r="H8" s="68"/>
      <c r="I8" s="68"/>
      <c r="J8" s="68"/>
      <c r="K8" s="68"/>
      <c r="P8" s="100">
        <f>P248</f>
        <v>5061930.3994017029</v>
      </c>
      <c r="Q8" s="19" t="s">
        <v>27</v>
      </c>
    </row>
    <row r="9" spans="1:18" ht="15" customHeight="1" x14ac:dyDescent="0.2">
      <c r="A9" s="345" t="s">
        <v>5</v>
      </c>
      <c r="B9" s="347" t="s">
        <v>846</v>
      </c>
      <c r="C9" s="350" t="s">
        <v>847</v>
      </c>
      <c r="D9" s="350" t="s">
        <v>7</v>
      </c>
      <c r="E9" s="353" t="s">
        <v>31</v>
      </c>
      <c r="F9" s="354"/>
      <c r="G9" s="354"/>
      <c r="H9" s="355"/>
      <c r="I9" s="69"/>
      <c r="J9" s="69"/>
      <c r="K9" s="69"/>
      <c r="L9" s="342" t="s">
        <v>848</v>
      </c>
      <c r="M9" s="342"/>
      <c r="N9" s="342" t="s">
        <v>849</v>
      </c>
      <c r="O9" s="342"/>
      <c r="P9" s="356" t="s">
        <v>850</v>
      </c>
      <c r="Q9" s="336" t="s">
        <v>851</v>
      </c>
    </row>
    <row r="10" spans="1:18" ht="12" customHeight="1" x14ac:dyDescent="0.2">
      <c r="A10" s="346"/>
      <c r="B10" s="348"/>
      <c r="C10" s="351"/>
      <c r="D10" s="351"/>
      <c r="E10" s="339" t="s">
        <v>30</v>
      </c>
      <c r="F10" s="340"/>
      <c r="G10" s="340"/>
      <c r="H10" s="341"/>
      <c r="I10" s="70"/>
      <c r="J10" s="70"/>
      <c r="K10" s="70"/>
      <c r="L10" s="342" t="s">
        <v>852</v>
      </c>
      <c r="M10" s="342" t="s">
        <v>853</v>
      </c>
      <c r="N10" s="342" t="s">
        <v>852</v>
      </c>
      <c r="O10" s="342" t="s">
        <v>853</v>
      </c>
      <c r="P10" s="356"/>
      <c r="Q10" s="337"/>
    </row>
    <row r="11" spans="1:18" ht="23.25" customHeight="1" x14ac:dyDescent="0.2">
      <c r="A11" s="346"/>
      <c r="B11" s="349"/>
      <c r="C11" s="352"/>
      <c r="D11" s="352"/>
      <c r="E11" s="101" t="s">
        <v>4</v>
      </c>
      <c r="F11" s="101" t="s">
        <v>11</v>
      </c>
      <c r="G11" s="102" t="s">
        <v>12</v>
      </c>
      <c r="H11" s="101" t="s">
        <v>10</v>
      </c>
      <c r="I11" s="103"/>
      <c r="J11" s="103"/>
      <c r="K11" s="103"/>
      <c r="L11" s="342"/>
      <c r="M11" s="342"/>
      <c r="N11" s="342"/>
      <c r="O11" s="342"/>
      <c r="P11" s="356"/>
      <c r="Q11" s="338"/>
    </row>
    <row r="12" spans="1:18" x14ac:dyDescent="0.2">
      <c r="A12" s="104">
        <v>1</v>
      </c>
      <c r="B12" s="104">
        <v>3</v>
      </c>
      <c r="C12" s="104">
        <v>4</v>
      </c>
      <c r="D12" s="104">
        <v>5</v>
      </c>
      <c r="E12" s="104">
        <v>9</v>
      </c>
      <c r="F12" s="104">
        <v>10</v>
      </c>
      <c r="G12" s="104">
        <v>11</v>
      </c>
      <c r="H12" s="104">
        <v>12</v>
      </c>
      <c r="I12" s="105"/>
      <c r="J12" s="105"/>
      <c r="K12" s="105"/>
      <c r="L12" s="106">
        <v>6</v>
      </c>
      <c r="M12" s="106">
        <v>7</v>
      </c>
      <c r="N12" s="106">
        <v>8</v>
      </c>
      <c r="O12" s="107">
        <v>9</v>
      </c>
      <c r="P12" s="107">
        <v>10</v>
      </c>
      <c r="Q12" s="107">
        <v>11</v>
      </c>
    </row>
    <row r="13" spans="1:18" s="43" customFormat="1" ht="23.1" customHeight="1" x14ac:dyDescent="0.2">
      <c r="A13" s="326" t="s">
        <v>43</v>
      </c>
      <c r="B13" s="327"/>
      <c r="C13" s="327"/>
      <c r="D13" s="327"/>
      <c r="E13" s="327"/>
      <c r="F13" s="327"/>
      <c r="G13" s="327"/>
      <c r="H13" s="327"/>
      <c r="I13" s="108"/>
      <c r="J13" s="108"/>
      <c r="K13" s="42"/>
      <c r="L13" s="109"/>
      <c r="M13" s="110">
        <f>SUM(M14:M23)</f>
        <v>69.77</v>
      </c>
      <c r="N13" s="109"/>
      <c r="O13" s="110">
        <f>SUM(O14:O23)</f>
        <v>102165.78</v>
      </c>
      <c r="P13" s="110">
        <f>SUM(P14:P23)</f>
        <v>102235.55</v>
      </c>
      <c r="Q13" s="111">
        <f>P13/$Q$249</f>
        <v>585.94423429619451</v>
      </c>
    </row>
    <row r="14" spans="1:18" ht="23.1" customHeight="1" x14ac:dyDescent="0.2">
      <c r="A14" s="38">
        <v>1</v>
      </c>
      <c r="B14" s="133" t="s">
        <v>1093</v>
      </c>
      <c r="C14" s="133"/>
      <c r="D14" s="134" t="s">
        <v>1024</v>
      </c>
      <c r="E14" s="135">
        <v>3355.32</v>
      </c>
      <c r="F14" s="135">
        <v>3296.07</v>
      </c>
      <c r="G14" s="135"/>
      <c r="H14" s="135">
        <v>59.25</v>
      </c>
      <c r="I14" s="108">
        <f>H14/D14</f>
        <v>0.19750000000000001</v>
      </c>
      <c r="J14" s="108">
        <f>(E14-H14)/D14</f>
        <v>10.9869</v>
      </c>
      <c r="K14" s="42">
        <f t="shared" ref="K14:K83" si="0">I14+J14</f>
        <v>11.1844</v>
      </c>
      <c r="L14" s="109">
        <f>I14</f>
        <v>0.19750000000000001</v>
      </c>
      <c r="M14" s="109">
        <f>L14*D14</f>
        <v>59.25</v>
      </c>
      <c r="N14" s="109">
        <f>J14</f>
        <v>10.9869</v>
      </c>
      <c r="O14" s="109">
        <f>N14*D14</f>
        <v>3296.07</v>
      </c>
      <c r="P14" s="109">
        <f>M14+O14</f>
        <v>3355.32</v>
      </c>
      <c r="Q14" s="112"/>
    </row>
    <row r="15" spans="1:18" ht="36" customHeight="1" x14ac:dyDescent="0.2">
      <c r="A15" s="38">
        <v>2</v>
      </c>
      <c r="B15" s="133" t="s">
        <v>1149</v>
      </c>
      <c r="C15" s="133"/>
      <c r="D15" s="134" t="s">
        <v>1025</v>
      </c>
      <c r="E15" s="135">
        <v>12371.31</v>
      </c>
      <c r="F15" s="135">
        <v>388.55</v>
      </c>
      <c r="G15" s="135" t="s">
        <v>962</v>
      </c>
      <c r="H15" s="135"/>
      <c r="I15" s="108">
        <f t="shared" ref="I15:I83" si="1">H15/D15</f>
        <v>0</v>
      </c>
      <c r="J15" s="108">
        <f t="shared" ref="J15:J83" si="2">(E15-H15)/D15</f>
        <v>24.051196211317055</v>
      </c>
      <c r="K15" s="42">
        <f t="shared" si="0"/>
        <v>24.051196211317055</v>
      </c>
      <c r="L15" s="109">
        <f t="shared" ref="L15:L83" si="3">I15</f>
        <v>0</v>
      </c>
      <c r="M15" s="109">
        <f t="shared" ref="M15:M83" si="4">L15*D15</f>
        <v>0</v>
      </c>
      <c r="N15" s="109">
        <f t="shared" ref="N15:N83" si="5">J15</f>
        <v>24.051196211317055</v>
      </c>
      <c r="O15" s="109">
        <f t="shared" ref="O15:O83" si="6">N15*D15</f>
        <v>12371.31</v>
      </c>
      <c r="P15" s="109">
        <f t="shared" ref="P15:P83" si="7">M15+O15</f>
        <v>12371.31</v>
      </c>
      <c r="Q15" s="112"/>
    </row>
    <row r="16" spans="1:18" ht="23.1" customHeight="1" x14ac:dyDescent="0.2">
      <c r="A16" s="38">
        <v>3</v>
      </c>
      <c r="B16" s="133" t="s">
        <v>854</v>
      </c>
      <c r="C16" s="133"/>
      <c r="D16" s="134" t="s">
        <v>1026</v>
      </c>
      <c r="E16" s="135">
        <v>74804.509999999995</v>
      </c>
      <c r="F16" s="135"/>
      <c r="G16" s="135">
        <v>74804.509999999995</v>
      </c>
      <c r="H16" s="135"/>
      <c r="I16" s="108">
        <f t="shared" si="1"/>
        <v>0</v>
      </c>
      <c r="J16" s="108">
        <f t="shared" si="2"/>
        <v>75.970659625247549</v>
      </c>
      <c r="K16" s="42">
        <f t="shared" si="0"/>
        <v>75.970659625247549</v>
      </c>
      <c r="L16" s="109">
        <f t="shared" si="3"/>
        <v>0</v>
      </c>
      <c r="M16" s="109">
        <f t="shared" si="4"/>
        <v>0</v>
      </c>
      <c r="N16" s="109">
        <f t="shared" si="5"/>
        <v>75.970659625247549</v>
      </c>
      <c r="O16" s="109">
        <f t="shared" si="6"/>
        <v>74804.509999999995</v>
      </c>
      <c r="P16" s="109">
        <f t="shared" si="7"/>
        <v>74804.509999999995</v>
      </c>
      <c r="Q16" s="112"/>
    </row>
    <row r="17" spans="1:17" ht="23.1" customHeight="1" x14ac:dyDescent="0.2">
      <c r="A17" s="38">
        <v>4</v>
      </c>
      <c r="B17" s="133" t="s">
        <v>1150</v>
      </c>
      <c r="C17" s="133"/>
      <c r="D17" s="134" t="s">
        <v>1027</v>
      </c>
      <c r="E17" s="135">
        <v>1868.66</v>
      </c>
      <c r="F17" s="135">
        <v>195.25</v>
      </c>
      <c r="G17" s="135" t="s">
        <v>963</v>
      </c>
      <c r="H17" s="135">
        <v>10.52</v>
      </c>
      <c r="I17" s="108">
        <f t="shared" si="1"/>
        <v>2.0452203666621302E-2</v>
      </c>
      <c r="J17" s="108">
        <f t="shared" si="2"/>
        <v>3.6124579582790601</v>
      </c>
      <c r="K17" s="42">
        <f t="shared" si="0"/>
        <v>3.6329101619456816</v>
      </c>
      <c r="L17" s="109">
        <f t="shared" si="3"/>
        <v>2.0452203666621302E-2</v>
      </c>
      <c r="M17" s="109">
        <f t="shared" si="4"/>
        <v>10.52</v>
      </c>
      <c r="N17" s="109">
        <f t="shared" si="5"/>
        <v>3.6124579582790601</v>
      </c>
      <c r="O17" s="109">
        <f t="shared" si="6"/>
        <v>1858.14</v>
      </c>
      <c r="P17" s="109">
        <f t="shared" si="7"/>
        <v>1868.66</v>
      </c>
      <c r="Q17" s="112"/>
    </row>
    <row r="18" spans="1:17" s="58" customFormat="1" ht="23.1" customHeight="1" x14ac:dyDescent="0.2">
      <c r="A18" s="38">
        <v>5</v>
      </c>
      <c r="B18" s="133" t="s">
        <v>1094</v>
      </c>
      <c r="C18" s="133"/>
      <c r="D18" s="134" t="s">
        <v>1028</v>
      </c>
      <c r="E18" s="135">
        <v>4223.08</v>
      </c>
      <c r="F18" s="135">
        <v>4223.08</v>
      </c>
      <c r="G18" s="135"/>
      <c r="H18" s="135"/>
      <c r="I18" s="108">
        <f t="shared" si="1"/>
        <v>0</v>
      </c>
      <c r="J18" s="108">
        <f t="shared" si="2"/>
        <v>234.61555555555555</v>
      </c>
      <c r="K18" s="42">
        <f t="shared" si="0"/>
        <v>234.61555555555555</v>
      </c>
      <c r="L18" s="109">
        <f t="shared" si="3"/>
        <v>0</v>
      </c>
      <c r="M18" s="109">
        <f t="shared" si="4"/>
        <v>0</v>
      </c>
      <c r="N18" s="109">
        <f t="shared" si="5"/>
        <v>234.61555555555555</v>
      </c>
      <c r="O18" s="109">
        <f t="shared" si="6"/>
        <v>4223.08</v>
      </c>
      <c r="P18" s="109">
        <f t="shared" si="7"/>
        <v>4223.08</v>
      </c>
      <c r="Q18" s="113"/>
    </row>
    <row r="19" spans="1:17" ht="23.1" customHeight="1" x14ac:dyDescent="0.2">
      <c r="A19" s="38">
        <v>6</v>
      </c>
      <c r="B19" s="133" t="s">
        <v>855</v>
      </c>
      <c r="C19" s="133"/>
      <c r="D19" s="134">
        <v>27</v>
      </c>
      <c r="E19" s="135">
        <v>1126.44</v>
      </c>
      <c r="F19" s="135"/>
      <c r="G19" s="135">
        <v>1126.44</v>
      </c>
      <c r="H19" s="135"/>
      <c r="I19" s="108">
        <f t="shared" si="1"/>
        <v>0</v>
      </c>
      <c r="J19" s="108">
        <f t="shared" si="2"/>
        <v>41.72</v>
      </c>
      <c r="K19" s="42">
        <f t="shared" si="0"/>
        <v>41.72</v>
      </c>
      <c r="L19" s="109">
        <f t="shared" si="3"/>
        <v>0</v>
      </c>
      <c r="M19" s="109">
        <f t="shared" si="4"/>
        <v>0</v>
      </c>
      <c r="N19" s="109">
        <f t="shared" si="5"/>
        <v>41.72</v>
      </c>
      <c r="O19" s="109">
        <f t="shared" si="6"/>
        <v>1126.44</v>
      </c>
      <c r="P19" s="109">
        <f t="shared" si="7"/>
        <v>1126.44</v>
      </c>
      <c r="Q19" s="112"/>
    </row>
    <row r="20" spans="1:17" ht="23.1" customHeight="1" x14ac:dyDescent="0.2">
      <c r="A20" s="38">
        <v>7</v>
      </c>
      <c r="B20" s="133" t="s">
        <v>1151</v>
      </c>
      <c r="C20" s="133"/>
      <c r="D20" s="134" t="s">
        <v>1029</v>
      </c>
      <c r="E20" s="135">
        <v>658.02</v>
      </c>
      <c r="F20" s="135">
        <v>23.37</v>
      </c>
      <c r="G20" s="135" t="s">
        <v>964</v>
      </c>
      <c r="H20" s="135"/>
      <c r="I20" s="108">
        <f t="shared" si="1"/>
        <v>0</v>
      </c>
      <c r="J20" s="108">
        <f t="shared" si="2"/>
        <v>15.408139371516882</v>
      </c>
      <c r="K20" s="42">
        <f t="shared" si="0"/>
        <v>15.408139371516882</v>
      </c>
      <c r="L20" s="109">
        <f t="shared" si="3"/>
        <v>0</v>
      </c>
      <c r="M20" s="109">
        <f t="shared" si="4"/>
        <v>0</v>
      </c>
      <c r="N20" s="109">
        <f t="shared" si="5"/>
        <v>15.408139371516882</v>
      </c>
      <c r="O20" s="109">
        <f t="shared" si="6"/>
        <v>658.02</v>
      </c>
      <c r="P20" s="109">
        <f t="shared" si="7"/>
        <v>658.02</v>
      </c>
      <c r="Q20" s="112"/>
    </row>
    <row r="21" spans="1:17" ht="23.1" customHeight="1" x14ac:dyDescent="0.2">
      <c r="A21" s="38">
        <v>8</v>
      </c>
      <c r="B21" s="133" t="s">
        <v>1152</v>
      </c>
      <c r="C21" s="133"/>
      <c r="D21" s="134" t="s">
        <v>1029</v>
      </c>
      <c r="E21" s="135">
        <v>477.79</v>
      </c>
      <c r="F21" s="135"/>
      <c r="G21" s="135" t="s">
        <v>965</v>
      </c>
      <c r="H21" s="135"/>
      <c r="I21" s="108">
        <f t="shared" si="1"/>
        <v>0</v>
      </c>
      <c r="J21" s="108">
        <f t="shared" si="2"/>
        <v>11.187889289561186</v>
      </c>
      <c r="K21" s="42">
        <f t="shared" si="0"/>
        <v>11.187889289561186</v>
      </c>
      <c r="L21" s="109">
        <f t="shared" si="3"/>
        <v>0</v>
      </c>
      <c r="M21" s="109">
        <f t="shared" si="4"/>
        <v>0</v>
      </c>
      <c r="N21" s="109">
        <f t="shared" si="5"/>
        <v>11.187889289561186</v>
      </c>
      <c r="O21" s="109">
        <f t="shared" si="6"/>
        <v>477.79</v>
      </c>
      <c r="P21" s="109">
        <f t="shared" si="7"/>
        <v>477.79</v>
      </c>
      <c r="Q21" s="112"/>
    </row>
    <row r="22" spans="1:17" ht="23.1" customHeight="1" x14ac:dyDescent="0.2">
      <c r="A22" s="38">
        <v>9</v>
      </c>
      <c r="B22" s="133" t="s">
        <v>1095</v>
      </c>
      <c r="C22" s="133"/>
      <c r="D22" s="134" t="s">
        <v>1030</v>
      </c>
      <c r="E22" s="135">
        <v>1768.97</v>
      </c>
      <c r="F22" s="135">
        <v>1768.97</v>
      </c>
      <c r="G22" s="135"/>
      <c r="H22" s="135"/>
      <c r="I22" s="108">
        <f t="shared" si="1"/>
        <v>0</v>
      </c>
      <c r="J22" s="108">
        <f t="shared" si="2"/>
        <v>108.0616982284667</v>
      </c>
      <c r="K22" s="42">
        <f t="shared" si="0"/>
        <v>108.0616982284667</v>
      </c>
      <c r="L22" s="109">
        <f t="shared" si="3"/>
        <v>0</v>
      </c>
      <c r="M22" s="109">
        <f t="shared" si="4"/>
        <v>0</v>
      </c>
      <c r="N22" s="109">
        <f t="shared" si="5"/>
        <v>108.0616982284667</v>
      </c>
      <c r="O22" s="109">
        <f t="shared" si="6"/>
        <v>1768.97</v>
      </c>
      <c r="P22" s="109">
        <f t="shared" si="7"/>
        <v>1768.97</v>
      </c>
      <c r="Q22" s="112"/>
    </row>
    <row r="23" spans="1:17" s="58" customFormat="1" ht="23.1" customHeight="1" x14ac:dyDescent="0.2">
      <c r="A23" s="72">
        <v>10</v>
      </c>
      <c r="B23" s="136" t="s">
        <v>1096</v>
      </c>
      <c r="C23" s="136"/>
      <c r="D23" s="137" t="s">
        <v>1031</v>
      </c>
      <c r="E23" s="138">
        <v>1581.45</v>
      </c>
      <c r="F23" s="138">
        <v>742.71</v>
      </c>
      <c r="G23" s="138" t="s">
        <v>966</v>
      </c>
      <c r="H23" s="138"/>
      <c r="I23" s="108">
        <f t="shared" si="1"/>
        <v>0</v>
      </c>
      <c r="J23" s="108">
        <f t="shared" si="2"/>
        <v>37.036299765807961</v>
      </c>
      <c r="K23" s="42">
        <f t="shared" si="0"/>
        <v>37.036299765807961</v>
      </c>
      <c r="L23" s="109">
        <f t="shared" si="3"/>
        <v>0</v>
      </c>
      <c r="M23" s="109">
        <f t="shared" si="4"/>
        <v>0</v>
      </c>
      <c r="N23" s="109">
        <f t="shared" si="5"/>
        <v>37.036299765807961</v>
      </c>
      <c r="O23" s="109">
        <f t="shared" si="6"/>
        <v>1581.45</v>
      </c>
      <c r="P23" s="109">
        <f t="shared" si="7"/>
        <v>1581.45</v>
      </c>
      <c r="Q23" s="113"/>
    </row>
    <row r="24" spans="1:17" ht="23.1" customHeight="1" x14ac:dyDescent="0.2">
      <c r="A24" s="326" t="s">
        <v>103</v>
      </c>
      <c r="B24" s="327"/>
      <c r="C24" s="327"/>
      <c r="D24" s="327"/>
      <c r="E24" s="327"/>
      <c r="F24" s="327"/>
      <c r="G24" s="327"/>
      <c r="H24" s="327"/>
      <c r="I24" s="108"/>
      <c r="J24" s="108"/>
      <c r="K24" s="42"/>
      <c r="L24" s="109"/>
      <c r="M24" s="110">
        <f>SUM(M25:M39)</f>
        <v>651702.14</v>
      </c>
      <c r="N24" s="109"/>
      <c r="O24" s="110">
        <f>SUM(O25:O39)</f>
        <v>134262.6</v>
      </c>
      <c r="P24" s="110">
        <f>SUM(P25:P39)</f>
        <v>785964.74</v>
      </c>
      <c r="Q24" s="111">
        <f>P24/$Q$249</f>
        <v>4504.6122191655204</v>
      </c>
    </row>
    <row r="25" spans="1:17" ht="23.1" customHeight="1" x14ac:dyDescent="0.2">
      <c r="A25" s="38">
        <v>11</v>
      </c>
      <c r="B25" s="139" t="s">
        <v>856</v>
      </c>
      <c r="C25" s="139"/>
      <c r="D25" s="140">
        <v>8.3750400000000003</v>
      </c>
      <c r="E25" s="141">
        <v>15645.16</v>
      </c>
      <c r="F25" s="141">
        <v>4015.66</v>
      </c>
      <c r="G25" s="141" t="s">
        <v>967</v>
      </c>
      <c r="H25" s="141">
        <v>9987.91</v>
      </c>
      <c r="I25" s="108">
        <f t="shared" si="1"/>
        <v>1192.5805727495033</v>
      </c>
      <c r="J25" s="108">
        <f t="shared" si="2"/>
        <v>675.48931109582759</v>
      </c>
      <c r="K25" s="42">
        <f t="shared" si="0"/>
        <v>1868.0698838453309</v>
      </c>
      <c r="L25" s="109">
        <f t="shared" si="3"/>
        <v>1192.5805727495033</v>
      </c>
      <c r="M25" s="109">
        <f t="shared" si="4"/>
        <v>9987.91</v>
      </c>
      <c r="N25" s="109">
        <f t="shared" si="5"/>
        <v>675.48931109582759</v>
      </c>
      <c r="O25" s="109">
        <f t="shared" si="6"/>
        <v>5657.25</v>
      </c>
      <c r="P25" s="109">
        <f t="shared" si="7"/>
        <v>15645.16</v>
      </c>
      <c r="Q25" s="112"/>
    </row>
    <row r="26" spans="1:17" ht="23.1" customHeight="1" x14ac:dyDescent="0.2">
      <c r="A26" s="38">
        <v>12</v>
      </c>
      <c r="B26" s="139" t="s">
        <v>1097</v>
      </c>
      <c r="C26" s="139"/>
      <c r="D26" s="140" t="s">
        <v>1032</v>
      </c>
      <c r="E26" s="141">
        <v>26291.87</v>
      </c>
      <c r="F26" s="141">
        <v>1594.9</v>
      </c>
      <c r="G26" s="141" t="s">
        <v>968</v>
      </c>
      <c r="H26" s="141">
        <v>23691.45</v>
      </c>
      <c r="I26" s="108">
        <f t="shared" si="1"/>
        <v>3394.1905444126073</v>
      </c>
      <c r="J26" s="108">
        <f t="shared" si="2"/>
        <v>372.55300859598827</v>
      </c>
      <c r="K26" s="42">
        <f t="shared" si="0"/>
        <v>3766.7435530085954</v>
      </c>
      <c r="L26" s="109">
        <f t="shared" si="3"/>
        <v>3394.1905444126073</v>
      </c>
      <c r="M26" s="109">
        <f t="shared" si="4"/>
        <v>23691.45</v>
      </c>
      <c r="N26" s="109">
        <f t="shared" si="5"/>
        <v>372.55300859598827</v>
      </c>
      <c r="O26" s="109">
        <f t="shared" si="6"/>
        <v>2600.4199999999983</v>
      </c>
      <c r="P26" s="109">
        <f t="shared" si="7"/>
        <v>26291.87</v>
      </c>
      <c r="Q26" s="112"/>
    </row>
    <row r="27" spans="1:17" ht="23.1" customHeight="1" x14ac:dyDescent="0.2">
      <c r="A27" s="38">
        <v>13</v>
      </c>
      <c r="B27" s="139" t="s">
        <v>1153</v>
      </c>
      <c r="C27" s="139"/>
      <c r="D27" s="140" t="s">
        <v>1033</v>
      </c>
      <c r="E27" s="141">
        <v>488699.24</v>
      </c>
      <c r="F27" s="141">
        <v>39434.65</v>
      </c>
      <c r="G27" s="141" t="s">
        <v>969</v>
      </c>
      <c r="H27" s="141">
        <v>429635.62</v>
      </c>
      <c r="I27" s="108">
        <f t="shared" si="1"/>
        <v>7006.4517286366599</v>
      </c>
      <c r="J27" s="108">
        <f t="shared" si="2"/>
        <v>963.20319634703185</v>
      </c>
      <c r="K27" s="42">
        <f t="shared" si="0"/>
        <v>7969.6549249836917</v>
      </c>
      <c r="L27" s="109">
        <f t="shared" si="3"/>
        <v>7006.4517286366599</v>
      </c>
      <c r="M27" s="109">
        <f t="shared" si="4"/>
        <v>429635.62</v>
      </c>
      <c r="N27" s="109">
        <f t="shared" si="5"/>
        <v>963.20319634703185</v>
      </c>
      <c r="O27" s="109">
        <f t="shared" si="6"/>
        <v>59063.619999999995</v>
      </c>
      <c r="P27" s="109">
        <f t="shared" si="7"/>
        <v>488699.24</v>
      </c>
      <c r="Q27" s="112"/>
    </row>
    <row r="28" spans="1:17" ht="23.1" customHeight="1" x14ac:dyDescent="0.2">
      <c r="A28" s="38">
        <v>14</v>
      </c>
      <c r="B28" s="139" t="s">
        <v>1098</v>
      </c>
      <c r="C28" s="139"/>
      <c r="D28" s="140" t="s">
        <v>1034</v>
      </c>
      <c r="E28" s="141">
        <v>18302.28</v>
      </c>
      <c r="F28" s="141">
        <v>3095.67</v>
      </c>
      <c r="G28" s="141" t="s">
        <v>857</v>
      </c>
      <c r="H28" s="141">
        <v>14244.28</v>
      </c>
      <c r="I28" s="108">
        <f t="shared" si="1"/>
        <v>8468.6563614744355</v>
      </c>
      <c r="J28" s="108">
        <f t="shared" si="2"/>
        <v>2412.604042806182</v>
      </c>
      <c r="K28" s="42">
        <f t="shared" si="0"/>
        <v>10881.260404280618</v>
      </c>
      <c r="L28" s="109">
        <f t="shared" si="3"/>
        <v>8468.6563614744355</v>
      </c>
      <c r="M28" s="109">
        <f t="shared" si="4"/>
        <v>14244.28</v>
      </c>
      <c r="N28" s="109">
        <f t="shared" si="5"/>
        <v>2412.604042806182</v>
      </c>
      <c r="O28" s="109">
        <f t="shared" si="6"/>
        <v>4057.9999999999977</v>
      </c>
      <c r="P28" s="109">
        <f t="shared" si="7"/>
        <v>18302.28</v>
      </c>
      <c r="Q28" s="112"/>
    </row>
    <row r="29" spans="1:17" ht="23.1" customHeight="1" x14ac:dyDescent="0.2">
      <c r="A29" s="38">
        <v>15</v>
      </c>
      <c r="B29" s="139" t="s">
        <v>858</v>
      </c>
      <c r="C29" s="139"/>
      <c r="D29" s="140">
        <v>3.8239999999999998</v>
      </c>
      <c r="E29" s="141">
        <v>47323.07</v>
      </c>
      <c r="F29" s="141"/>
      <c r="G29" s="141"/>
      <c r="H29" s="141">
        <v>47323.07</v>
      </c>
      <c r="I29" s="108">
        <f t="shared" si="1"/>
        <v>12375.279811715482</v>
      </c>
      <c r="J29" s="108">
        <f t="shared" si="2"/>
        <v>0</v>
      </c>
      <c r="K29" s="42">
        <f t="shared" si="0"/>
        <v>12375.279811715482</v>
      </c>
      <c r="L29" s="109">
        <f t="shared" si="3"/>
        <v>12375.279811715482</v>
      </c>
      <c r="M29" s="109">
        <f t="shared" si="4"/>
        <v>47323.07</v>
      </c>
      <c r="N29" s="109">
        <f t="shared" si="5"/>
        <v>0</v>
      </c>
      <c r="O29" s="109">
        <f t="shared" si="6"/>
        <v>0</v>
      </c>
      <c r="P29" s="109">
        <f t="shared" si="7"/>
        <v>47323.07</v>
      </c>
      <c r="Q29" s="112"/>
    </row>
    <row r="30" spans="1:17" ht="23.1" customHeight="1" x14ac:dyDescent="0.2">
      <c r="A30" s="38">
        <v>16</v>
      </c>
      <c r="B30" s="139" t="s">
        <v>859</v>
      </c>
      <c r="C30" s="139"/>
      <c r="D30" s="140">
        <v>5.4080000000000003E-2</v>
      </c>
      <c r="E30" s="141">
        <v>3024.88</v>
      </c>
      <c r="F30" s="141">
        <v>504.74</v>
      </c>
      <c r="G30" s="141" t="s">
        <v>860</v>
      </c>
      <c r="H30" s="141">
        <v>2501.6799999999998</v>
      </c>
      <c r="I30" s="108">
        <f t="shared" si="1"/>
        <v>46258.875739644966</v>
      </c>
      <c r="J30" s="108">
        <f t="shared" si="2"/>
        <v>9674.5562130177568</v>
      </c>
      <c r="K30" s="42">
        <f t="shared" si="0"/>
        <v>55933.431952662722</v>
      </c>
      <c r="L30" s="109">
        <f t="shared" si="3"/>
        <v>46258.875739644966</v>
      </c>
      <c r="M30" s="109">
        <f t="shared" si="4"/>
        <v>2501.6799999999998</v>
      </c>
      <c r="N30" s="109">
        <f t="shared" si="5"/>
        <v>9674.5562130177568</v>
      </c>
      <c r="O30" s="109">
        <f t="shared" si="6"/>
        <v>523.20000000000027</v>
      </c>
      <c r="P30" s="109">
        <f t="shared" si="7"/>
        <v>3024.88</v>
      </c>
      <c r="Q30" s="112"/>
    </row>
    <row r="31" spans="1:17" ht="23.1" customHeight="1" x14ac:dyDescent="0.2">
      <c r="A31" s="38">
        <v>17</v>
      </c>
      <c r="B31" s="139" t="s">
        <v>1099</v>
      </c>
      <c r="C31" s="139"/>
      <c r="D31" s="140" t="s">
        <v>1035</v>
      </c>
      <c r="E31" s="141">
        <v>38822.300000000003</v>
      </c>
      <c r="F31" s="141">
        <v>3051.72</v>
      </c>
      <c r="G31" s="141">
        <v>1319.56</v>
      </c>
      <c r="H31" s="141">
        <v>34451.019999999997</v>
      </c>
      <c r="I31" s="108">
        <f t="shared" si="1"/>
        <v>224.10082612372341</v>
      </c>
      <c r="J31" s="108">
        <f t="shared" si="2"/>
        <v>28.434788265140224</v>
      </c>
      <c r="K31" s="42">
        <f t="shared" si="0"/>
        <v>252.53561438886362</v>
      </c>
      <c r="L31" s="109">
        <f t="shared" si="3"/>
        <v>224.10082612372341</v>
      </c>
      <c r="M31" s="109">
        <f t="shared" si="4"/>
        <v>34451.019999999997</v>
      </c>
      <c r="N31" s="109">
        <f t="shared" si="5"/>
        <v>28.434788265140224</v>
      </c>
      <c r="O31" s="109">
        <f t="shared" si="6"/>
        <v>4371.2800000000061</v>
      </c>
      <c r="P31" s="109">
        <f t="shared" si="7"/>
        <v>38822.300000000003</v>
      </c>
      <c r="Q31" s="112"/>
    </row>
    <row r="32" spans="1:17" ht="23.1" customHeight="1" x14ac:dyDescent="0.2">
      <c r="A32" s="38">
        <v>18</v>
      </c>
      <c r="B32" s="139" t="s">
        <v>1100</v>
      </c>
      <c r="C32" s="139"/>
      <c r="D32" s="140" t="s">
        <v>1036</v>
      </c>
      <c r="E32" s="141">
        <v>10039.02</v>
      </c>
      <c r="F32" s="141">
        <v>2607.89</v>
      </c>
      <c r="G32" s="141">
        <v>442.72</v>
      </c>
      <c r="H32" s="141">
        <v>6988.41</v>
      </c>
      <c r="I32" s="108">
        <f t="shared" si="1"/>
        <v>87.944352159468437</v>
      </c>
      <c r="J32" s="108">
        <f t="shared" si="2"/>
        <v>38.389836907278777</v>
      </c>
      <c r="K32" s="42">
        <f t="shared" si="0"/>
        <v>126.33418906674721</v>
      </c>
      <c r="L32" s="109">
        <f t="shared" si="3"/>
        <v>87.944352159468437</v>
      </c>
      <c r="M32" s="109">
        <f t="shared" si="4"/>
        <v>6988.41</v>
      </c>
      <c r="N32" s="109">
        <f t="shared" si="5"/>
        <v>38.389836907278777</v>
      </c>
      <c r="O32" s="109">
        <f t="shared" si="6"/>
        <v>3050.6100000000006</v>
      </c>
      <c r="P32" s="109">
        <f t="shared" si="7"/>
        <v>10039.02</v>
      </c>
      <c r="Q32" s="112"/>
    </row>
    <row r="33" spans="1:17" ht="23.1" customHeight="1" x14ac:dyDescent="0.2">
      <c r="A33" s="322" t="s">
        <v>861</v>
      </c>
      <c r="B33" s="323"/>
      <c r="C33" s="323"/>
      <c r="D33" s="323"/>
      <c r="E33" s="323"/>
      <c r="F33" s="323"/>
      <c r="G33" s="323"/>
      <c r="H33" s="323"/>
      <c r="I33" s="108"/>
      <c r="J33" s="108"/>
      <c r="K33" s="42"/>
      <c r="L33" s="109"/>
      <c r="M33" s="109"/>
      <c r="N33" s="109"/>
      <c r="O33" s="109"/>
      <c r="P33" s="109"/>
      <c r="Q33" s="112"/>
    </row>
    <row r="34" spans="1:17" ht="23.1" customHeight="1" x14ac:dyDescent="0.2">
      <c r="A34" s="38">
        <v>19</v>
      </c>
      <c r="B34" s="144" t="s">
        <v>862</v>
      </c>
      <c r="C34" s="144"/>
      <c r="D34" s="145">
        <v>10.761407999999999</v>
      </c>
      <c r="E34" s="146">
        <v>92839.1</v>
      </c>
      <c r="F34" s="146">
        <v>31077.119999999999</v>
      </c>
      <c r="G34" s="146">
        <v>4473.09</v>
      </c>
      <c r="H34" s="146">
        <v>57288.89</v>
      </c>
      <c r="I34" s="108">
        <f t="shared" si="1"/>
        <v>5323.5496693369496</v>
      </c>
      <c r="J34" s="108">
        <f t="shared" si="2"/>
        <v>3303.4905841317427</v>
      </c>
      <c r="K34" s="42">
        <f t="shared" si="0"/>
        <v>8627.0402534686928</v>
      </c>
      <c r="L34" s="109">
        <f t="shared" si="3"/>
        <v>5323.5496693369496</v>
      </c>
      <c r="M34" s="109">
        <f t="shared" si="4"/>
        <v>57288.89</v>
      </c>
      <c r="N34" s="109">
        <f t="shared" si="5"/>
        <v>3303.4905841317427</v>
      </c>
      <c r="O34" s="109">
        <f t="shared" si="6"/>
        <v>35550.210000000006</v>
      </c>
      <c r="P34" s="109">
        <f t="shared" si="7"/>
        <v>92839.1</v>
      </c>
      <c r="Q34" s="112"/>
    </row>
    <row r="35" spans="1:17" s="142" customFormat="1" ht="23.1" customHeight="1" x14ac:dyDescent="0.2">
      <c r="A35" s="322" t="s">
        <v>161</v>
      </c>
      <c r="B35" s="323"/>
      <c r="C35" s="323"/>
      <c r="D35" s="323"/>
      <c r="E35" s="323"/>
      <c r="F35" s="323"/>
      <c r="G35" s="323"/>
      <c r="H35" s="323"/>
      <c r="I35" s="108"/>
      <c r="J35" s="108"/>
      <c r="K35" s="146"/>
      <c r="L35" s="109"/>
      <c r="M35" s="109"/>
      <c r="N35" s="109"/>
      <c r="O35" s="109"/>
      <c r="P35" s="109"/>
      <c r="Q35" s="112"/>
    </row>
    <row r="36" spans="1:17" s="142" customFormat="1" ht="23.1" customHeight="1" x14ac:dyDescent="0.2">
      <c r="A36" s="143">
        <v>20</v>
      </c>
      <c r="B36" s="147" t="s">
        <v>862</v>
      </c>
      <c r="C36" s="147"/>
      <c r="D36" s="148">
        <v>4.5999999999999996</v>
      </c>
      <c r="E36" s="149">
        <v>39684.379999999997</v>
      </c>
      <c r="F36" s="149">
        <v>13284.02</v>
      </c>
      <c r="G36" s="149">
        <v>1912.04</v>
      </c>
      <c r="H36" s="149">
        <v>24488.32</v>
      </c>
      <c r="I36" s="108">
        <f t="shared" ref="I36" si="8">H36/D36</f>
        <v>5323.5478260869568</v>
      </c>
      <c r="J36" s="108">
        <f t="shared" ref="J36" si="9">(E36-H36)/D36</f>
        <v>3303.4913043478259</v>
      </c>
      <c r="K36" s="146">
        <f t="shared" ref="K36" si="10">I36+J36</f>
        <v>8627.0391304347831</v>
      </c>
      <c r="L36" s="109">
        <f t="shared" ref="L36" si="11">I36</f>
        <v>5323.5478260869568</v>
      </c>
      <c r="M36" s="109">
        <f t="shared" ref="M36" si="12">L36*D36</f>
        <v>24488.32</v>
      </c>
      <c r="N36" s="109">
        <f t="shared" ref="N36" si="13">J36</f>
        <v>3303.4913043478259</v>
      </c>
      <c r="O36" s="109">
        <f t="shared" ref="O36" si="14">N36*D36</f>
        <v>15196.059999999998</v>
      </c>
      <c r="P36" s="109">
        <f t="shared" ref="P36" si="15">M36+O36</f>
        <v>39684.379999999997</v>
      </c>
      <c r="Q36" s="112"/>
    </row>
    <row r="37" spans="1:17" ht="23.1" customHeight="1" x14ac:dyDescent="0.2">
      <c r="A37" s="322" t="s">
        <v>163</v>
      </c>
      <c r="B37" s="323"/>
      <c r="C37" s="323"/>
      <c r="D37" s="323"/>
      <c r="E37" s="323"/>
      <c r="F37" s="323"/>
      <c r="G37" s="323"/>
      <c r="H37" s="323"/>
      <c r="I37" s="108"/>
      <c r="J37" s="108"/>
      <c r="K37" s="42"/>
      <c r="L37" s="109"/>
      <c r="M37" s="109"/>
      <c r="N37" s="109"/>
      <c r="O37" s="109"/>
      <c r="P37" s="109"/>
      <c r="Q37" s="112"/>
    </row>
    <row r="38" spans="1:17" ht="35.25" customHeight="1" x14ac:dyDescent="0.2">
      <c r="A38" s="38">
        <v>21</v>
      </c>
      <c r="B38" s="152" t="s">
        <v>1147</v>
      </c>
      <c r="C38" s="152"/>
      <c r="D38" s="153" t="s">
        <v>1037</v>
      </c>
      <c r="E38" s="154">
        <v>5095.74</v>
      </c>
      <c r="F38" s="154">
        <v>1302.8900000000001</v>
      </c>
      <c r="G38" s="154" t="s">
        <v>863</v>
      </c>
      <c r="H38" s="154">
        <v>1049.04</v>
      </c>
      <c r="I38" s="108">
        <f t="shared" si="1"/>
        <v>80.695384615384611</v>
      </c>
      <c r="J38" s="108">
        <f t="shared" si="2"/>
        <v>311.28461538461539</v>
      </c>
      <c r="K38" s="42">
        <f t="shared" si="0"/>
        <v>391.98</v>
      </c>
      <c r="L38" s="109">
        <f t="shared" si="3"/>
        <v>80.695384615384611</v>
      </c>
      <c r="M38" s="109">
        <f t="shared" si="4"/>
        <v>1049.04</v>
      </c>
      <c r="N38" s="109">
        <f t="shared" si="5"/>
        <v>311.28461538461539</v>
      </c>
      <c r="O38" s="109">
        <f t="shared" si="6"/>
        <v>4046.7000000000003</v>
      </c>
      <c r="P38" s="109">
        <f t="shared" si="7"/>
        <v>5095.74</v>
      </c>
      <c r="Q38" s="112"/>
    </row>
    <row r="39" spans="1:17" ht="23.1" customHeight="1" x14ac:dyDescent="0.2">
      <c r="A39" s="72">
        <v>22</v>
      </c>
      <c r="B39" s="155" t="s">
        <v>1148</v>
      </c>
      <c r="C39" s="155"/>
      <c r="D39" s="156" t="s">
        <v>1037</v>
      </c>
      <c r="E39" s="157">
        <v>197.7</v>
      </c>
      <c r="F39" s="157">
        <v>19.14</v>
      </c>
      <c r="G39" s="157" t="s">
        <v>864</v>
      </c>
      <c r="H39" s="157">
        <v>52.45</v>
      </c>
      <c r="I39" s="108">
        <f t="shared" si="1"/>
        <v>4.0346153846153845</v>
      </c>
      <c r="J39" s="108">
        <f t="shared" si="2"/>
        <v>11.173076923076923</v>
      </c>
      <c r="K39" s="42">
        <f t="shared" si="0"/>
        <v>15.207692307692309</v>
      </c>
      <c r="L39" s="109">
        <f t="shared" si="3"/>
        <v>4.0346153846153845</v>
      </c>
      <c r="M39" s="109">
        <f t="shared" si="4"/>
        <v>52.449999999999996</v>
      </c>
      <c r="N39" s="109">
        <f t="shared" si="5"/>
        <v>11.173076923076923</v>
      </c>
      <c r="O39" s="109">
        <f t="shared" si="6"/>
        <v>145.25</v>
      </c>
      <c r="P39" s="109">
        <f t="shared" si="7"/>
        <v>197.7</v>
      </c>
      <c r="Q39" s="112"/>
    </row>
    <row r="40" spans="1:17" ht="23.1" customHeight="1" x14ac:dyDescent="0.2">
      <c r="A40" s="326" t="s">
        <v>182</v>
      </c>
      <c r="B40" s="327"/>
      <c r="C40" s="327"/>
      <c r="D40" s="327"/>
      <c r="E40" s="327"/>
      <c r="F40" s="327"/>
      <c r="G40" s="327"/>
      <c r="H40" s="327"/>
      <c r="I40" s="108"/>
      <c r="J40" s="108"/>
      <c r="K40" s="42"/>
      <c r="L40" s="109"/>
      <c r="M40" s="110">
        <f>SUM(M41:M83)</f>
        <v>1055627.93</v>
      </c>
      <c r="N40" s="109"/>
      <c r="O40" s="110">
        <f>SUM(O41:O83)</f>
        <v>254089.75</v>
      </c>
      <c r="P40" s="110">
        <f>SUM(P41:P83)</f>
        <v>1309717.6800000004</v>
      </c>
      <c r="Q40" s="111">
        <f>P40/$Q$249</f>
        <v>7506.4057771664402</v>
      </c>
    </row>
    <row r="41" spans="1:17" ht="23.1" customHeight="1" x14ac:dyDescent="0.2">
      <c r="A41" s="322" t="s">
        <v>183</v>
      </c>
      <c r="B41" s="323"/>
      <c r="C41" s="323"/>
      <c r="D41" s="323"/>
      <c r="E41" s="323"/>
      <c r="F41" s="323"/>
      <c r="G41" s="323"/>
      <c r="H41" s="323"/>
      <c r="I41" s="108"/>
      <c r="J41" s="108"/>
      <c r="K41" s="42"/>
      <c r="L41" s="109"/>
      <c r="M41" s="109"/>
      <c r="N41" s="109"/>
      <c r="O41" s="109"/>
      <c r="P41" s="109"/>
      <c r="Q41" s="112"/>
    </row>
    <row r="42" spans="1:17" ht="23.1" customHeight="1" x14ac:dyDescent="0.2">
      <c r="A42" s="38">
        <v>23</v>
      </c>
      <c r="B42" s="158" t="s">
        <v>1145</v>
      </c>
      <c r="C42" s="158"/>
      <c r="D42" s="159" t="s">
        <v>1038</v>
      </c>
      <c r="E42" s="160">
        <v>25116.29</v>
      </c>
      <c r="F42" s="160">
        <v>9717.98</v>
      </c>
      <c r="G42" s="160" t="s">
        <v>970</v>
      </c>
      <c r="H42" s="160">
        <v>7546.25</v>
      </c>
      <c r="I42" s="108">
        <f t="shared" si="1"/>
        <v>377.3125</v>
      </c>
      <c r="J42" s="108">
        <f t="shared" si="2"/>
        <v>878.50200000000007</v>
      </c>
      <c r="K42" s="42">
        <f t="shared" si="0"/>
        <v>1255.8145</v>
      </c>
      <c r="L42" s="109">
        <f t="shared" si="3"/>
        <v>377.3125</v>
      </c>
      <c r="M42" s="109">
        <f t="shared" si="4"/>
        <v>7546.25</v>
      </c>
      <c r="N42" s="109">
        <f t="shared" si="5"/>
        <v>878.50200000000007</v>
      </c>
      <c r="O42" s="109">
        <f t="shared" si="6"/>
        <v>17570.04</v>
      </c>
      <c r="P42" s="109">
        <f t="shared" si="7"/>
        <v>25116.29</v>
      </c>
      <c r="Q42" s="112"/>
    </row>
    <row r="43" spans="1:17" ht="23.1" customHeight="1" x14ac:dyDescent="0.2">
      <c r="A43" s="38">
        <v>24</v>
      </c>
      <c r="B43" s="158" t="s">
        <v>971</v>
      </c>
      <c r="C43" s="158"/>
      <c r="D43" s="159">
        <v>6</v>
      </c>
      <c r="E43" s="160">
        <v>58458.66</v>
      </c>
      <c r="F43" s="160"/>
      <c r="G43" s="160"/>
      <c r="H43" s="160">
        <v>58458.66</v>
      </c>
      <c r="I43" s="108">
        <f t="shared" si="1"/>
        <v>9743.11</v>
      </c>
      <c r="J43" s="108">
        <f t="shared" si="2"/>
        <v>0</v>
      </c>
      <c r="K43" s="42">
        <f t="shared" si="0"/>
        <v>9743.11</v>
      </c>
      <c r="L43" s="109">
        <f t="shared" si="3"/>
        <v>9743.11</v>
      </c>
      <c r="M43" s="109">
        <f t="shared" si="4"/>
        <v>58458.66</v>
      </c>
      <c r="N43" s="109">
        <f t="shared" si="5"/>
        <v>0</v>
      </c>
      <c r="O43" s="109">
        <f t="shared" si="6"/>
        <v>0</v>
      </c>
      <c r="P43" s="109">
        <f t="shared" si="7"/>
        <v>58458.66</v>
      </c>
      <c r="Q43" s="112"/>
    </row>
    <row r="44" spans="1:17" ht="23.1" customHeight="1" x14ac:dyDescent="0.2">
      <c r="A44" s="38">
        <v>25</v>
      </c>
      <c r="B44" s="158" t="s">
        <v>972</v>
      </c>
      <c r="C44" s="158"/>
      <c r="D44" s="159">
        <v>1</v>
      </c>
      <c r="E44" s="160">
        <v>5919.47</v>
      </c>
      <c r="F44" s="160"/>
      <c r="G44" s="160"/>
      <c r="H44" s="160">
        <v>5919.47</v>
      </c>
      <c r="I44" s="108">
        <f t="shared" si="1"/>
        <v>5919.47</v>
      </c>
      <c r="J44" s="108">
        <f t="shared" si="2"/>
        <v>0</v>
      </c>
      <c r="K44" s="42">
        <f t="shared" si="0"/>
        <v>5919.47</v>
      </c>
      <c r="L44" s="109">
        <f t="shared" si="3"/>
        <v>5919.47</v>
      </c>
      <c r="M44" s="109">
        <f t="shared" si="4"/>
        <v>5919.47</v>
      </c>
      <c r="N44" s="109">
        <f t="shared" si="5"/>
        <v>0</v>
      </c>
      <c r="O44" s="109">
        <f t="shared" si="6"/>
        <v>0</v>
      </c>
      <c r="P44" s="109">
        <f t="shared" si="7"/>
        <v>5919.47</v>
      </c>
      <c r="Q44" s="112"/>
    </row>
    <row r="45" spans="1:17" ht="23.1" customHeight="1" x14ac:dyDescent="0.2">
      <c r="A45" s="38">
        <v>26</v>
      </c>
      <c r="B45" s="158" t="s">
        <v>973</v>
      </c>
      <c r="C45" s="158"/>
      <c r="D45" s="159">
        <v>6</v>
      </c>
      <c r="E45" s="160">
        <v>65670.06</v>
      </c>
      <c r="F45" s="160"/>
      <c r="G45" s="160"/>
      <c r="H45" s="160">
        <v>65670.06</v>
      </c>
      <c r="I45" s="108">
        <f t="shared" si="1"/>
        <v>10945.01</v>
      </c>
      <c r="J45" s="108">
        <f t="shared" si="2"/>
        <v>0</v>
      </c>
      <c r="K45" s="42">
        <f t="shared" si="0"/>
        <v>10945.01</v>
      </c>
      <c r="L45" s="109">
        <f t="shared" si="3"/>
        <v>10945.01</v>
      </c>
      <c r="M45" s="109">
        <f t="shared" si="4"/>
        <v>65670.06</v>
      </c>
      <c r="N45" s="109">
        <f t="shared" si="5"/>
        <v>0</v>
      </c>
      <c r="O45" s="109">
        <f t="shared" si="6"/>
        <v>0</v>
      </c>
      <c r="P45" s="109">
        <f t="shared" si="7"/>
        <v>65670.06</v>
      </c>
      <c r="Q45" s="112"/>
    </row>
    <row r="46" spans="1:17" ht="23.1" customHeight="1" x14ac:dyDescent="0.2">
      <c r="A46" s="38">
        <v>27</v>
      </c>
      <c r="B46" s="158" t="s">
        <v>974</v>
      </c>
      <c r="C46" s="158"/>
      <c r="D46" s="159">
        <v>6</v>
      </c>
      <c r="E46" s="160">
        <v>58458.66</v>
      </c>
      <c r="F46" s="160"/>
      <c r="G46" s="160"/>
      <c r="H46" s="160">
        <v>58458.66</v>
      </c>
      <c r="I46" s="108">
        <f t="shared" si="1"/>
        <v>9743.11</v>
      </c>
      <c r="J46" s="108">
        <f t="shared" si="2"/>
        <v>0</v>
      </c>
      <c r="K46" s="42">
        <f t="shared" si="0"/>
        <v>9743.11</v>
      </c>
      <c r="L46" s="109">
        <f t="shared" si="3"/>
        <v>9743.11</v>
      </c>
      <c r="M46" s="109">
        <f t="shared" si="4"/>
        <v>58458.66</v>
      </c>
      <c r="N46" s="109">
        <f t="shared" si="5"/>
        <v>0</v>
      </c>
      <c r="O46" s="109">
        <f t="shared" si="6"/>
        <v>0</v>
      </c>
      <c r="P46" s="109">
        <f t="shared" si="7"/>
        <v>58458.66</v>
      </c>
      <c r="Q46" s="112"/>
    </row>
    <row r="47" spans="1:17" ht="23.1" customHeight="1" x14ac:dyDescent="0.2">
      <c r="A47" s="38">
        <v>28</v>
      </c>
      <c r="B47" s="158" t="s">
        <v>975</v>
      </c>
      <c r="C47" s="158"/>
      <c r="D47" s="159">
        <v>1</v>
      </c>
      <c r="E47" s="160">
        <v>5919.47</v>
      </c>
      <c r="F47" s="160"/>
      <c r="G47" s="160"/>
      <c r="H47" s="160">
        <v>5919.47</v>
      </c>
      <c r="I47" s="108">
        <f t="shared" si="1"/>
        <v>5919.47</v>
      </c>
      <c r="J47" s="108">
        <f t="shared" si="2"/>
        <v>0</v>
      </c>
      <c r="K47" s="42">
        <f t="shared" si="0"/>
        <v>5919.47</v>
      </c>
      <c r="L47" s="109">
        <f t="shared" si="3"/>
        <v>5919.47</v>
      </c>
      <c r="M47" s="109">
        <f t="shared" si="4"/>
        <v>5919.47</v>
      </c>
      <c r="N47" s="109">
        <f t="shared" si="5"/>
        <v>0</v>
      </c>
      <c r="O47" s="109">
        <f t="shared" si="6"/>
        <v>0</v>
      </c>
      <c r="P47" s="109">
        <f t="shared" si="7"/>
        <v>5919.47</v>
      </c>
      <c r="Q47" s="112"/>
    </row>
    <row r="48" spans="1:17" ht="23.1" customHeight="1" x14ac:dyDescent="0.2">
      <c r="A48" s="38">
        <v>29</v>
      </c>
      <c r="B48" s="158" t="s">
        <v>976</v>
      </c>
      <c r="C48" s="158"/>
      <c r="D48" s="159">
        <v>1.7</v>
      </c>
      <c r="E48" s="160">
        <v>19892.86</v>
      </c>
      <c r="F48" s="160">
        <v>6272.64</v>
      </c>
      <c r="G48" s="160" t="s">
        <v>977</v>
      </c>
      <c r="H48" s="160">
        <v>13054.1</v>
      </c>
      <c r="I48" s="108">
        <f t="shared" si="1"/>
        <v>7678.8823529411766</v>
      </c>
      <c r="J48" s="108">
        <f t="shared" si="2"/>
        <v>4022.8</v>
      </c>
      <c r="K48" s="42">
        <f t="shared" si="0"/>
        <v>11701.682352941178</v>
      </c>
      <c r="L48" s="109">
        <f t="shared" si="3"/>
        <v>7678.8823529411766</v>
      </c>
      <c r="M48" s="109">
        <f t="shared" si="4"/>
        <v>13054.1</v>
      </c>
      <c r="N48" s="109">
        <f t="shared" si="5"/>
        <v>4022.8</v>
      </c>
      <c r="O48" s="109">
        <f t="shared" si="6"/>
        <v>6838.76</v>
      </c>
      <c r="P48" s="109">
        <f t="shared" si="7"/>
        <v>19892.86</v>
      </c>
      <c r="Q48" s="112"/>
    </row>
    <row r="49" spans="1:17" s="150" customFormat="1" ht="23.1" customHeight="1" x14ac:dyDescent="0.2">
      <c r="A49" s="151">
        <v>30</v>
      </c>
      <c r="B49" s="158" t="s">
        <v>978</v>
      </c>
      <c r="C49" s="158"/>
      <c r="D49" s="159">
        <v>0.18995000000000001</v>
      </c>
      <c r="E49" s="160">
        <v>13495.5</v>
      </c>
      <c r="F49" s="160">
        <v>991.52</v>
      </c>
      <c r="G49" s="160">
        <v>411.73</v>
      </c>
      <c r="H49" s="160">
        <v>12092.25</v>
      </c>
      <c r="I49" s="108">
        <f t="shared" ref="I49:I50" si="16">H49/D49</f>
        <v>63660.173729928923</v>
      </c>
      <c r="J49" s="108">
        <f t="shared" ref="J49:J50" si="17">(E49-H49)/D49</f>
        <v>7387.4703869439327</v>
      </c>
      <c r="K49" s="160">
        <f t="shared" ref="K49:K50" si="18">I49+J49</f>
        <v>71047.644116872863</v>
      </c>
      <c r="L49" s="109">
        <f t="shared" si="3"/>
        <v>63660.173729928923</v>
      </c>
      <c r="M49" s="109">
        <f t="shared" si="4"/>
        <v>12092.25</v>
      </c>
      <c r="N49" s="109">
        <f t="shared" ref="N49:N50" si="19">J49</f>
        <v>7387.4703869439327</v>
      </c>
      <c r="O49" s="109">
        <f t="shared" ref="O49:O50" si="20">N49*D49</f>
        <v>1403.25</v>
      </c>
      <c r="P49" s="109">
        <f t="shared" ref="P49:P50" si="21">M49+O49</f>
        <v>13495.5</v>
      </c>
      <c r="Q49" s="112"/>
    </row>
    <row r="50" spans="1:17" s="150" customFormat="1" ht="23.1" customHeight="1" x14ac:dyDescent="0.2">
      <c r="A50" s="151">
        <v>31</v>
      </c>
      <c r="B50" s="158" t="s">
        <v>1101</v>
      </c>
      <c r="C50" s="158"/>
      <c r="D50" s="159" t="s">
        <v>1039</v>
      </c>
      <c r="E50" s="160">
        <v>164.92</v>
      </c>
      <c r="F50" s="160">
        <v>73.61</v>
      </c>
      <c r="G50" s="160" t="s">
        <v>865</v>
      </c>
      <c r="H50" s="160">
        <v>86.46</v>
      </c>
      <c r="I50" s="108">
        <f t="shared" si="16"/>
        <v>10.807499999999999</v>
      </c>
      <c r="J50" s="108">
        <f t="shared" si="17"/>
        <v>9.8074999999999992</v>
      </c>
      <c r="K50" s="160">
        <f t="shared" si="18"/>
        <v>20.614999999999998</v>
      </c>
      <c r="L50" s="109">
        <f t="shared" si="3"/>
        <v>10.807499999999999</v>
      </c>
      <c r="M50" s="109">
        <f t="shared" si="4"/>
        <v>86.46</v>
      </c>
      <c r="N50" s="109">
        <f t="shared" si="19"/>
        <v>9.8074999999999992</v>
      </c>
      <c r="O50" s="109">
        <f t="shared" si="20"/>
        <v>78.459999999999994</v>
      </c>
      <c r="P50" s="109">
        <f t="shared" si="21"/>
        <v>164.92</v>
      </c>
      <c r="Q50" s="112"/>
    </row>
    <row r="51" spans="1:17" ht="23.1" customHeight="1" x14ac:dyDescent="0.2">
      <c r="A51" s="38">
        <v>32</v>
      </c>
      <c r="B51" s="158" t="s">
        <v>1102</v>
      </c>
      <c r="C51" s="158"/>
      <c r="D51" s="159" t="s">
        <v>1040</v>
      </c>
      <c r="E51" s="160">
        <v>7708.39</v>
      </c>
      <c r="F51" s="160">
        <v>7261.28</v>
      </c>
      <c r="G51" s="160">
        <v>147.32</v>
      </c>
      <c r="H51" s="160">
        <v>299.79000000000002</v>
      </c>
      <c r="I51" s="108">
        <f t="shared" si="1"/>
        <v>1.9266709511568125</v>
      </c>
      <c r="J51" s="108">
        <f t="shared" si="2"/>
        <v>47.613110539845763</v>
      </c>
      <c r="K51" s="42">
        <f t="shared" si="0"/>
        <v>49.539781491002579</v>
      </c>
      <c r="L51" s="109">
        <f t="shared" si="3"/>
        <v>1.9266709511568125</v>
      </c>
      <c r="M51" s="109">
        <f t="shared" si="4"/>
        <v>299.79000000000002</v>
      </c>
      <c r="N51" s="109">
        <f t="shared" si="5"/>
        <v>47.613110539845763</v>
      </c>
      <c r="O51" s="109">
        <f t="shared" si="6"/>
        <v>7408.6</v>
      </c>
      <c r="P51" s="109">
        <f t="shared" si="7"/>
        <v>7708.39</v>
      </c>
      <c r="Q51" s="112"/>
    </row>
    <row r="52" spans="1:17" ht="23.1" customHeight="1" x14ac:dyDescent="0.2">
      <c r="A52" s="322" t="s">
        <v>225</v>
      </c>
      <c r="B52" s="323"/>
      <c r="C52" s="323"/>
      <c r="D52" s="323"/>
      <c r="E52" s="323"/>
      <c r="F52" s="323"/>
      <c r="G52" s="323"/>
      <c r="H52" s="323"/>
      <c r="I52" s="108"/>
      <c r="J52" s="108"/>
      <c r="K52" s="42"/>
      <c r="L52" s="109"/>
      <c r="M52" s="109"/>
      <c r="N52" s="109"/>
      <c r="O52" s="109"/>
      <c r="P52" s="109"/>
      <c r="Q52" s="112"/>
    </row>
    <row r="53" spans="1:17" ht="23.1" customHeight="1" x14ac:dyDescent="0.2">
      <c r="A53" s="38">
        <v>33</v>
      </c>
      <c r="B53" s="161" t="s">
        <v>979</v>
      </c>
      <c r="C53" s="161"/>
      <c r="D53" s="162">
        <v>51.638750000000002</v>
      </c>
      <c r="E53" s="163">
        <v>328431.23</v>
      </c>
      <c r="F53" s="163">
        <v>41579.519999999997</v>
      </c>
      <c r="G53" s="163" t="s">
        <v>980</v>
      </c>
      <c r="H53" s="163">
        <v>270705.31</v>
      </c>
      <c r="I53" s="108">
        <f t="shared" si="1"/>
        <v>5242.2901406405072</v>
      </c>
      <c r="J53" s="108">
        <f t="shared" si="2"/>
        <v>1117.8798867129817</v>
      </c>
      <c r="K53" s="42">
        <f t="shared" si="0"/>
        <v>6360.1700273534889</v>
      </c>
      <c r="L53" s="109">
        <f t="shared" si="3"/>
        <v>5242.2901406405072</v>
      </c>
      <c r="M53" s="109">
        <f t="shared" si="4"/>
        <v>270705.31</v>
      </c>
      <c r="N53" s="109">
        <f t="shared" si="5"/>
        <v>1117.8798867129817</v>
      </c>
      <c r="O53" s="109">
        <f t="shared" si="6"/>
        <v>57725.919999999984</v>
      </c>
      <c r="P53" s="109">
        <f t="shared" si="7"/>
        <v>328431.23</v>
      </c>
      <c r="Q53" s="112"/>
    </row>
    <row r="54" spans="1:17" ht="23.1" customHeight="1" x14ac:dyDescent="0.2">
      <c r="A54" s="38">
        <v>34</v>
      </c>
      <c r="B54" s="161" t="s">
        <v>866</v>
      </c>
      <c r="C54" s="161"/>
      <c r="D54" s="162">
        <v>0.37636399999999998</v>
      </c>
      <c r="E54" s="163">
        <v>19119.490000000002</v>
      </c>
      <c r="F54" s="163">
        <v>3101.44</v>
      </c>
      <c r="G54" s="163" t="s">
        <v>981</v>
      </c>
      <c r="H54" s="163">
        <v>15839.92</v>
      </c>
      <c r="I54" s="108">
        <f t="shared" si="1"/>
        <v>42086.703297871216</v>
      </c>
      <c r="J54" s="108">
        <f t="shared" si="2"/>
        <v>8713.824914178831</v>
      </c>
      <c r="K54" s="42">
        <f t="shared" si="0"/>
        <v>50800.528212050049</v>
      </c>
      <c r="L54" s="109">
        <f t="shared" si="3"/>
        <v>42086.703297871216</v>
      </c>
      <c r="M54" s="109">
        <f t="shared" si="4"/>
        <v>15839.920000000002</v>
      </c>
      <c r="N54" s="109">
        <f t="shared" si="5"/>
        <v>8713.824914178831</v>
      </c>
      <c r="O54" s="109">
        <f t="shared" si="6"/>
        <v>3279.5700000000015</v>
      </c>
      <c r="P54" s="109">
        <f t="shared" si="7"/>
        <v>19119.490000000005</v>
      </c>
      <c r="Q54" s="112"/>
    </row>
    <row r="55" spans="1:17" ht="23.1" customHeight="1" x14ac:dyDescent="0.2">
      <c r="A55" s="38">
        <v>35</v>
      </c>
      <c r="B55" s="161" t="s">
        <v>1103</v>
      </c>
      <c r="C55" s="161"/>
      <c r="D55" s="162" t="s">
        <v>1041</v>
      </c>
      <c r="E55" s="163">
        <v>43464.02</v>
      </c>
      <c r="F55" s="163">
        <v>10013.57</v>
      </c>
      <c r="G55" s="163" t="s">
        <v>867</v>
      </c>
      <c r="H55" s="163">
        <v>31840.95</v>
      </c>
      <c r="I55" s="108">
        <f t="shared" si="1"/>
        <v>635.5732763782986</v>
      </c>
      <c r="J55" s="108">
        <f t="shared" si="2"/>
        <v>232.00666693281161</v>
      </c>
      <c r="K55" s="42">
        <f t="shared" si="0"/>
        <v>867.57994331111024</v>
      </c>
      <c r="L55" s="109">
        <f t="shared" si="3"/>
        <v>635.5732763782986</v>
      </c>
      <c r="M55" s="109">
        <f t="shared" si="4"/>
        <v>31840.950000000004</v>
      </c>
      <c r="N55" s="109">
        <f t="shared" si="5"/>
        <v>232.00666693281161</v>
      </c>
      <c r="O55" s="109">
        <f t="shared" si="6"/>
        <v>11623.069999999996</v>
      </c>
      <c r="P55" s="109">
        <f t="shared" si="7"/>
        <v>43464.020000000004</v>
      </c>
      <c r="Q55" s="112"/>
    </row>
    <row r="56" spans="1:17" ht="23.1" customHeight="1" x14ac:dyDescent="0.2">
      <c r="A56" s="38">
        <v>36</v>
      </c>
      <c r="B56" s="161" t="s">
        <v>868</v>
      </c>
      <c r="C56" s="161"/>
      <c r="D56" s="162">
        <v>3.258</v>
      </c>
      <c r="E56" s="163">
        <v>17690.55</v>
      </c>
      <c r="F56" s="163">
        <v>2029.41</v>
      </c>
      <c r="G56" s="163" t="s">
        <v>869</v>
      </c>
      <c r="H56" s="163">
        <v>14540.62</v>
      </c>
      <c r="I56" s="108">
        <f t="shared" si="1"/>
        <v>4463.0509515039903</v>
      </c>
      <c r="J56" s="108">
        <f t="shared" si="2"/>
        <v>966.82934315530952</v>
      </c>
      <c r="K56" s="42">
        <f t="shared" si="0"/>
        <v>5429.8802946592996</v>
      </c>
      <c r="L56" s="109">
        <f t="shared" si="3"/>
        <v>4463.0509515039903</v>
      </c>
      <c r="M56" s="109">
        <f t="shared" si="4"/>
        <v>14540.62</v>
      </c>
      <c r="N56" s="109">
        <f t="shared" si="5"/>
        <v>966.82934315530952</v>
      </c>
      <c r="O56" s="109">
        <f t="shared" si="6"/>
        <v>3149.9299999999985</v>
      </c>
      <c r="P56" s="109">
        <f t="shared" si="7"/>
        <v>17690.55</v>
      </c>
      <c r="Q56" s="112"/>
    </row>
    <row r="57" spans="1:17" ht="23.1" customHeight="1" x14ac:dyDescent="0.2">
      <c r="A57" s="38">
        <v>37</v>
      </c>
      <c r="B57" s="161" t="s">
        <v>1104</v>
      </c>
      <c r="C57" s="161"/>
      <c r="D57" s="162" t="s">
        <v>1042</v>
      </c>
      <c r="E57" s="163">
        <v>50103.6</v>
      </c>
      <c r="F57" s="163">
        <v>13080.31</v>
      </c>
      <c r="G57" s="163" t="s">
        <v>870</v>
      </c>
      <c r="H57" s="163">
        <v>36275.120000000003</v>
      </c>
      <c r="I57" s="108">
        <f t="shared" si="1"/>
        <v>215.0273858921162</v>
      </c>
      <c r="J57" s="108">
        <f t="shared" si="2"/>
        <v>81.970835803200927</v>
      </c>
      <c r="K57" s="42">
        <f t="shared" si="0"/>
        <v>296.99822169531711</v>
      </c>
      <c r="L57" s="109">
        <f t="shared" si="3"/>
        <v>215.0273858921162</v>
      </c>
      <c r="M57" s="109">
        <f t="shared" si="4"/>
        <v>36275.120000000003</v>
      </c>
      <c r="N57" s="109">
        <f t="shared" si="5"/>
        <v>81.970835803200927</v>
      </c>
      <c r="O57" s="109">
        <f t="shared" si="6"/>
        <v>13828.479999999996</v>
      </c>
      <c r="P57" s="109">
        <f t="shared" si="7"/>
        <v>50103.6</v>
      </c>
      <c r="Q57" s="112"/>
    </row>
    <row r="58" spans="1:17" ht="34.5" customHeight="1" x14ac:dyDescent="0.2">
      <c r="A58" s="38">
        <v>38</v>
      </c>
      <c r="B58" s="161" t="s">
        <v>1105</v>
      </c>
      <c r="C58" s="161"/>
      <c r="D58" s="162" t="s">
        <v>1043</v>
      </c>
      <c r="E58" s="163">
        <v>30345.66</v>
      </c>
      <c r="F58" s="163">
        <v>7099.01</v>
      </c>
      <c r="G58" s="163">
        <v>40.01</v>
      </c>
      <c r="H58" s="163">
        <v>23206.639999999999</v>
      </c>
      <c r="I58" s="108">
        <f t="shared" si="1"/>
        <v>496.93019271948606</v>
      </c>
      <c r="J58" s="108">
        <f t="shared" si="2"/>
        <v>152.86980728051392</v>
      </c>
      <c r="K58" s="42">
        <f t="shared" si="0"/>
        <v>649.79999999999995</v>
      </c>
      <c r="L58" s="109">
        <f t="shared" si="3"/>
        <v>496.93019271948606</v>
      </c>
      <c r="M58" s="109">
        <f t="shared" si="4"/>
        <v>23206.639999999999</v>
      </c>
      <c r="N58" s="109">
        <f t="shared" si="5"/>
        <v>152.86980728051392</v>
      </c>
      <c r="O58" s="109">
        <f t="shared" si="6"/>
        <v>7139.02</v>
      </c>
      <c r="P58" s="109">
        <f t="shared" si="7"/>
        <v>30345.66</v>
      </c>
      <c r="Q58" s="112"/>
    </row>
    <row r="59" spans="1:17" ht="23.1" customHeight="1" x14ac:dyDescent="0.2">
      <c r="A59" s="38">
        <v>39</v>
      </c>
      <c r="B59" s="161" t="s">
        <v>871</v>
      </c>
      <c r="C59" s="161"/>
      <c r="D59" s="162">
        <v>2.35</v>
      </c>
      <c r="E59" s="163">
        <v>8539.08</v>
      </c>
      <c r="F59" s="163"/>
      <c r="G59" s="163"/>
      <c r="H59" s="163">
        <v>8539.08</v>
      </c>
      <c r="I59" s="108">
        <f t="shared" si="1"/>
        <v>3633.6510638297873</v>
      </c>
      <c r="J59" s="108">
        <f t="shared" si="2"/>
        <v>0</v>
      </c>
      <c r="K59" s="42">
        <f t="shared" si="0"/>
        <v>3633.6510638297873</v>
      </c>
      <c r="L59" s="109">
        <f t="shared" si="3"/>
        <v>3633.6510638297873</v>
      </c>
      <c r="M59" s="109">
        <f t="shared" si="4"/>
        <v>8539.08</v>
      </c>
      <c r="N59" s="109">
        <f t="shared" si="5"/>
        <v>0</v>
      </c>
      <c r="O59" s="109">
        <f t="shared" si="6"/>
        <v>0</v>
      </c>
      <c r="P59" s="109">
        <f t="shared" si="7"/>
        <v>8539.08</v>
      </c>
      <c r="Q59" s="112"/>
    </row>
    <row r="60" spans="1:17" ht="23.1" customHeight="1" x14ac:dyDescent="0.2">
      <c r="A60" s="38">
        <v>40</v>
      </c>
      <c r="B60" s="161" t="s">
        <v>1106</v>
      </c>
      <c r="C60" s="161"/>
      <c r="D60" s="162" t="s">
        <v>1044</v>
      </c>
      <c r="E60" s="163">
        <v>8885.7099999999991</v>
      </c>
      <c r="F60" s="163">
        <v>5122.84</v>
      </c>
      <c r="G60" s="163" t="s">
        <v>872</v>
      </c>
      <c r="H60" s="163">
        <v>3675.54</v>
      </c>
      <c r="I60" s="108">
        <f t="shared" si="1"/>
        <v>13.317173913043478</v>
      </c>
      <c r="J60" s="108">
        <f t="shared" si="2"/>
        <v>18.877427536231881</v>
      </c>
      <c r="K60" s="42">
        <f t="shared" si="0"/>
        <v>32.19460144927536</v>
      </c>
      <c r="L60" s="109">
        <f t="shared" si="3"/>
        <v>13.317173913043478</v>
      </c>
      <c r="M60" s="109">
        <f t="shared" si="4"/>
        <v>3675.54</v>
      </c>
      <c r="N60" s="109">
        <f t="shared" si="5"/>
        <v>18.877427536231881</v>
      </c>
      <c r="O60" s="109">
        <f t="shared" si="6"/>
        <v>5210.1699999999992</v>
      </c>
      <c r="P60" s="109">
        <f t="shared" si="7"/>
        <v>8885.7099999999991</v>
      </c>
      <c r="Q60" s="112"/>
    </row>
    <row r="61" spans="1:17" ht="23.1" customHeight="1" x14ac:dyDescent="0.2">
      <c r="A61" s="322" t="s">
        <v>281</v>
      </c>
      <c r="B61" s="323"/>
      <c r="C61" s="323"/>
      <c r="D61" s="323"/>
      <c r="E61" s="323"/>
      <c r="F61" s="323"/>
      <c r="G61" s="323"/>
      <c r="H61" s="323"/>
      <c r="I61" s="108"/>
      <c r="J61" s="108"/>
      <c r="K61" s="42"/>
      <c r="L61" s="109"/>
      <c r="M61" s="109"/>
      <c r="N61" s="109"/>
      <c r="O61" s="109"/>
      <c r="P61" s="109"/>
      <c r="Q61" s="112"/>
    </row>
    <row r="62" spans="1:17" ht="23.1" customHeight="1" x14ac:dyDescent="0.2">
      <c r="A62" s="38">
        <v>41</v>
      </c>
      <c r="B62" s="164" t="s">
        <v>1146</v>
      </c>
      <c r="C62" s="164"/>
      <c r="D62" s="165" t="s">
        <v>1045</v>
      </c>
      <c r="E62" s="166">
        <v>320.81</v>
      </c>
      <c r="F62" s="166">
        <v>75.16</v>
      </c>
      <c r="G62" s="166" t="s">
        <v>873</v>
      </c>
      <c r="H62" s="166">
        <v>32.72</v>
      </c>
      <c r="I62" s="108">
        <f t="shared" si="1"/>
        <v>10.906666666666666</v>
      </c>
      <c r="J62" s="108">
        <f t="shared" si="2"/>
        <v>96.030000000000015</v>
      </c>
      <c r="K62" s="42">
        <f t="shared" si="0"/>
        <v>106.93666666666668</v>
      </c>
      <c r="L62" s="109">
        <f t="shared" si="3"/>
        <v>10.906666666666666</v>
      </c>
      <c r="M62" s="109">
        <f t="shared" si="4"/>
        <v>32.72</v>
      </c>
      <c r="N62" s="109">
        <f t="shared" si="5"/>
        <v>96.030000000000015</v>
      </c>
      <c r="O62" s="109">
        <f t="shared" si="6"/>
        <v>288.09000000000003</v>
      </c>
      <c r="P62" s="109">
        <f t="shared" si="7"/>
        <v>320.81000000000006</v>
      </c>
      <c r="Q62" s="112"/>
    </row>
    <row r="63" spans="1:17" ht="23.1" customHeight="1" x14ac:dyDescent="0.2">
      <c r="A63" s="38">
        <v>42</v>
      </c>
      <c r="B63" s="164" t="s">
        <v>874</v>
      </c>
      <c r="C63" s="164"/>
      <c r="D63" s="165">
        <v>3</v>
      </c>
      <c r="E63" s="166">
        <v>1012.44</v>
      </c>
      <c r="F63" s="166"/>
      <c r="G63" s="166"/>
      <c r="H63" s="166">
        <v>1012.44</v>
      </c>
      <c r="I63" s="108">
        <f t="shared" si="1"/>
        <v>337.48</v>
      </c>
      <c r="J63" s="108">
        <f t="shared" si="2"/>
        <v>0</v>
      </c>
      <c r="K63" s="42">
        <f t="shared" si="0"/>
        <v>337.48</v>
      </c>
      <c r="L63" s="109">
        <f t="shared" si="3"/>
        <v>337.48</v>
      </c>
      <c r="M63" s="109">
        <f t="shared" si="4"/>
        <v>1012.44</v>
      </c>
      <c r="N63" s="109">
        <f t="shared" si="5"/>
        <v>0</v>
      </c>
      <c r="O63" s="109">
        <f t="shared" si="6"/>
        <v>0</v>
      </c>
      <c r="P63" s="109">
        <f t="shared" si="7"/>
        <v>1012.44</v>
      </c>
      <c r="Q63" s="112"/>
    </row>
    <row r="64" spans="1:17" ht="23.1" customHeight="1" x14ac:dyDescent="0.2">
      <c r="A64" s="38">
        <v>43</v>
      </c>
      <c r="B64" s="164" t="s">
        <v>875</v>
      </c>
      <c r="C64" s="164"/>
      <c r="D64" s="165">
        <v>0.16600000000000001</v>
      </c>
      <c r="E64" s="166">
        <v>8269.8799999999992</v>
      </c>
      <c r="F64" s="166">
        <v>534.24</v>
      </c>
      <c r="G64" s="166" t="s">
        <v>876</v>
      </c>
      <c r="H64" s="166">
        <v>7678.98</v>
      </c>
      <c r="I64" s="108">
        <f t="shared" si="1"/>
        <v>46258.915662650594</v>
      </c>
      <c r="J64" s="108">
        <f t="shared" si="2"/>
        <v>3559.638554216865</v>
      </c>
      <c r="K64" s="42">
        <f t="shared" si="0"/>
        <v>49818.554216867458</v>
      </c>
      <c r="L64" s="109">
        <f t="shared" si="3"/>
        <v>46258.915662650594</v>
      </c>
      <c r="M64" s="109">
        <f t="shared" si="4"/>
        <v>7678.9799999999987</v>
      </c>
      <c r="N64" s="109">
        <f t="shared" si="5"/>
        <v>3559.638554216865</v>
      </c>
      <c r="O64" s="109">
        <f t="shared" si="6"/>
        <v>590.89999999999964</v>
      </c>
      <c r="P64" s="109">
        <f t="shared" si="7"/>
        <v>8269.8799999999974</v>
      </c>
      <c r="Q64" s="112"/>
    </row>
    <row r="65" spans="1:17" ht="23.1" customHeight="1" x14ac:dyDescent="0.2">
      <c r="A65" s="38">
        <v>44</v>
      </c>
      <c r="B65" s="164" t="s">
        <v>877</v>
      </c>
      <c r="C65" s="164"/>
      <c r="D65" s="165">
        <v>0.21812500000000001</v>
      </c>
      <c r="E65" s="166">
        <v>2778.06</v>
      </c>
      <c r="F65" s="166">
        <v>710.57</v>
      </c>
      <c r="G65" s="166" t="s">
        <v>878</v>
      </c>
      <c r="H65" s="166">
        <v>1987.97</v>
      </c>
      <c r="I65" s="108">
        <f t="shared" si="1"/>
        <v>9113.902578796562</v>
      </c>
      <c r="J65" s="108">
        <f t="shared" si="2"/>
        <v>3622.1891117478503</v>
      </c>
      <c r="K65" s="42">
        <f t="shared" si="0"/>
        <v>12736.091690544412</v>
      </c>
      <c r="L65" s="109">
        <f t="shared" si="3"/>
        <v>9113.902578796562</v>
      </c>
      <c r="M65" s="109">
        <f t="shared" si="4"/>
        <v>1987.9700000000003</v>
      </c>
      <c r="N65" s="109">
        <f t="shared" si="5"/>
        <v>3622.1891117478503</v>
      </c>
      <c r="O65" s="109">
        <f t="shared" si="6"/>
        <v>790.08999999999992</v>
      </c>
      <c r="P65" s="109">
        <f t="shared" si="7"/>
        <v>2778.0600000000004</v>
      </c>
      <c r="Q65" s="112"/>
    </row>
    <row r="66" spans="1:17" ht="23.1" customHeight="1" x14ac:dyDescent="0.2">
      <c r="A66" s="38">
        <v>45</v>
      </c>
      <c r="B66" s="164" t="s">
        <v>879</v>
      </c>
      <c r="C66" s="164"/>
      <c r="D66" s="165">
        <v>9.4130000000000005E-2</v>
      </c>
      <c r="E66" s="166">
        <v>4689.42</v>
      </c>
      <c r="F66" s="166">
        <v>302.94</v>
      </c>
      <c r="G66" s="166" t="s">
        <v>880</v>
      </c>
      <c r="H66" s="166">
        <v>4354.3500000000004</v>
      </c>
      <c r="I66" s="108">
        <f t="shared" si="1"/>
        <v>46258.897269733352</v>
      </c>
      <c r="J66" s="108">
        <f t="shared" si="2"/>
        <v>3559.651545734619</v>
      </c>
      <c r="K66" s="42">
        <f t="shared" si="0"/>
        <v>49818.54881546797</v>
      </c>
      <c r="L66" s="109">
        <f t="shared" si="3"/>
        <v>46258.897269733352</v>
      </c>
      <c r="M66" s="109">
        <f t="shared" si="4"/>
        <v>4354.3500000000004</v>
      </c>
      <c r="N66" s="109">
        <f t="shared" si="5"/>
        <v>3559.651545734619</v>
      </c>
      <c r="O66" s="109">
        <f t="shared" si="6"/>
        <v>335.06999999999971</v>
      </c>
      <c r="P66" s="109">
        <f t="shared" si="7"/>
        <v>4689.42</v>
      </c>
      <c r="Q66" s="112"/>
    </row>
    <row r="67" spans="1:17" ht="23.1" customHeight="1" x14ac:dyDescent="0.2">
      <c r="A67" s="322" t="s">
        <v>309</v>
      </c>
      <c r="B67" s="323"/>
      <c r="C67" s="323"/>
      <c r="D67" s="323"/>
      <c r="E67" s="323"/>
      <c r="F67" s="323"/>
      <c r="G67" s="323"/>
      <c r="H67" s="323"/>
      <c r="I67" s="108"/>
      <c r="J67" s="108"/>
      <c r="K67" s="42"/>
      <c r="L67" s="109"/>
      <c r="M67" s="109"/>
      <c r="N67" s="109"/>
      <c r="O67" s="109"/>
      <c r="P67" s="109"/>
      <c r="Q67" s="112"/>
    </row>
    <row r="68" spans="1:17" ht="23.1" customHeight="1" x14ac:dyDescent="0.2">
      <c r="A68" s="38">
        <v>46</v>
      </c>
      <c r="B68" s="169" t="s">
        <v>1107</v>
      </c>
      <c r="C68" s="169"/>
      <c r="D68" s="170" t="s">
        <v>1046</v>
      </c>
      <c r="E68" s="171">
        <v>45475.67</v>
      </c>
      <c r="F68" s="171">
        <v>6260.44</v>
      </c>
      <c r="G68" s="171" t="s">
        <v>982</v>
      </c>
      <c r="H68" s="171">
        <v>36274.28</v>
      </c>
      <c r="I68" s="108">
        <f t="shared" si="1"/>
        <v>8595.8009478672993</v>
      </c>
      <c r="J68" s="108">
        <f t="shared" si="2"/>
        <v>2180.4241706161138</v>
      </c>
      <c r="K68" s="42">
        <f t="shared" si="0"/>
        <v>10776.225118483413</v>
      </c>
      <c r="L68" s="109">
        <f t="shared" si="3"/>
        <v>8595.8009478672993</v>
      </c>
      <c r="M68" s="109">
        <f t="shared" si="4"/>
        <v>36274.28</v>
      </c>
      <c r="N68" s="109">
        <f t="shared" si="5"/>
        <v>2180.4241706161138</v>
      </c>
      <c r="O68" s="109">
        <f t="shared" si="6"/>
        <v>9201.39</v>
      </c>
      <c r="P68" s="109">
        <f t="shared" si="7"/>
        <v>45475.67</v>
      </c>
      <c r="Q68" s="112"/>
    </row>
    <row r="69" spans="1:17" ht="23.1" customHeight="1" x14ac:dyDescent="0.2">
      <c r="A69" s="322" t="s">
        <v>318</v>
      </c>
      <c r="B69" s="323"/>
      <c r="C69" s="323"/>
      <c r="D69" s="323"/>
      <c r="E69" s="323"/>
      <c r="F69" s="323"/>
      <c r="G69" s="323"/>
      <c r="H69" s="323"/>
      <c r="I69" s="108"/>
      <c r="J69" s="108"/>
      <c r="K69" s="42"/>
      <c r="L69" s="109"/>
      <c r="M69" s="109"/>
      <c r="N69" s="109"/>
      <c r="O69" s="109"/>
      <c r="P69" s="109"/>
      <c r="Q69" s="112"/>
    </row>
    <row r="70" spans="1:17" ht="23.1" customHeight="1" x14ac:dyDescent="0.2">
      <c r="A70" s="38">
        <v>46</v>
      </c>
      <c r="B70" s="172" t="s">
        <v>1145</v>
      </c>
      <c r="C70" s="172"/>
      <c r="D70" s="173" t="s">
        <v>1038</v>
      </c>
      <c r="E70" s="174">
        <v>25116.29</v>
      </c>
      <c r="F70" s="174">
        <v>9717.98</v>
      </c>
      <c r="G70" s="174" t="s">
        <v>970</v>
      </c>
      <c r="H70" s="174">
        <v>7546.25</v>
      </c>
      <c r="I70" s="108">
        <f t="shared" si="1"/>
        <v>377.3125</v>
      </c>
      <c r="J70" s="108">
        <f t="shared" si="2"/>
        <v>878.50200000000007</v>
      </c>
      <c r="K70" s="42">
        <f t="shared" si="0"/>
        <v>1255.8145</v>
      </c>
      <c r="L70" s="109">
        <f t="shared" si="3"/>
        <v>377.3125</v>
      </c>
      <c r="M70" s="109">
        <f t="shared" si="4"/>
        <v>7546.25</v>
      </c>
      <c r="N70" s="109">
        <f t="shared" si="5"/>
        <v>878.50200000000007</v>
      </c>
      <c r="O70" s="109">
        <f t="shared" si="6"/>
        <v>17570.04</v>
      </c>
      <c r="P70" s="109">
        <f t="shared" si="7"/>
        <v>25116.29</v>
      </c>
      <c r="Q70" s="112"/>
    </row>
    <row r="71" spans="1:17" s="167" customFormat="1" ht="23.1" customHeight="1" x14ac:dyDescent="0.2">
      <c r="A71" s="168">
        <v>47</v>
      </c>
      <c r="B71" s="172" t="s">
        <v>983</v>
      </c>
      <c r="C71" s="172"/>
      <c r="D71" s="173">
        <v>5</v>
      </c>
      <c r="E71" s="174">
        <v>54725.05</v>
      </c>
      <c r="F71" s="174"/>
      <c r="G71" s="174"/>
      <c r="H71" s="174">
        <v>54725.05</v>
      </c>
      <c r="I71" s="108">
        <f t="shared" si="1"/>
        <v>10945.01</v>
      </c>
      <c r="J71" s="108">
        <f t="shared" si="2"/>
        <v>0</v>
      </c>
      <c r="K71" s="171">
        <f t="shared" si="0"/>
        <v>10945.01</v>
      </c>
      <c r="L71" s="109">
        <f t="shared" si="3"/>
        <v>10945.01</v>
      </c>
      <c r="M71" s="109">
        <f t="shared" si="4"/>
        <v>54725.05</v>
      </c>
      <c r="N71" s="109">
        <f t="shared" si="5"/>
        <v>0</v>
      </c>
      <c r="O71" s="109">
        <f t="shared" si="6"/>
        <v>0</v>
      </c>
      <c r="P71" s="109">
        <f t="shared" si="7"/>
        <v>54725.05</v>
      </c>
      <c r="Q71" s="112"/>
    </row>
    <row r="72" spans="1:17" s="167" customFormat="1" ht="23.1" customHeight="1" x14ac:dyDescent="0.2">
      <c r="A72" s="168">
        <v>48</v>
      </c>
      <c r="B72" s="172" t="s">
        <v>984</v>
      </c>
      <c r="C72" s="172"/>
      <c r="D72" s="173">
        <v>1</v>
      </c>
      <c r="E72" s="174">
        <v>8186.06</v>
      </c>
      <c r="F72" s="174"/>
      <c r="G72" s="174"/>
      <c r="H72" s="174">
        <v>8186.06</v>
      </c>
      <c r="I72" s="108">
        <f t="shared" si="1"/>
        <v>8186.06</v>
      </c>
      <c r="J72" s="108">
        <f t="shared" si="2"/>
        <v>0</v>
      </c>
      <c r="K72" s="171">
        <f t="shared" si="0"/>
        <v>8186.06</v>
      </c>
      <c r="L72" s="109">
        <f t="shared" si="3"/>
        <v>8186.06</v>
      </c>
      <c r="M72" s="109">
        <f t="shared" si="4"/>
        <v>8186.06</v>
      </c>
      <c r="N72" s="109">
        <f t="shared" si="5"/>
        <v>0</v>
      </c>
      <c r="O72" s="109">
        <f t="shared" si="6"/>
        <v>0</v>
      </c>
      <c r="P72" s="109">
        <f t="shared" si="7"/>
        <v>8186.06</v>
      </c>
      <c r="Q72" s="112"/>
    </row>
    <row r="73" spans="1:17" s="167" customFormat="1" ht="23.1" customHeight="1" x14ac:dyDescent="0.2">
      <c r="A73" s="168">
        <v>49</v>
      </c>
      <c r="B73" s="172" t="s">
        <v>985</v>
      </c>
      <c r="C73" s="172"/>
      <c r="D73" s="173">
        <v>6</v>
      </c>
      <c r="E73" s="174">
        <v>58458.66</v>
      </c>
      <c r="F73" s="174"/>
      <c r="G73" s="174"/>
      <c r="H73" s="174">
        <v>58458.66</v>
      </c>
      <c r="I73" s="108">
        <f t="shared" si="1"/>
        <v>9743.11</v>
      </c>
      <c r="J73" s="108">
        <f t="shared" si="2"/>
        <v>0</v>
      </c>
      <c r="K73" s="171">
        <f t="shared" si="0"/>
        <v>9743.11</v>
      </c>
      <c r="L73" s="109">
        <f t="shared" si="3"/>
        <v>9743.11</v>
      </c>
      <c r="M73" s="109">
        <f t="shared" si="4"/>
        <v>58458.66</v>
      </c>
      <c r="N73" s="109">
        <f t="shared" si="5"/>
        <v>0</v>
      </c>
      <c r="O73" s="109">
        <f t="shared" si="6"/>
        <v>0</v>
      </c>
      <c r="P73" s="109">
        <f t="shared" si="7"/>
        <v>58458.66</v>
      </c>
      <c r="Q73" s="112"/>
    </row>
    <row r="74" spans="1:17" s="167" customFormat="1" ht="23.1" customHeight="1" x14ac:dyDescent="0.2">
      <c r="A74" s="168">
        <v>50</v>
      </c>
      <c r="B74" s="172" t="s">
        <v>971</v>
      </c>
      <c r="C74" s="172"/>
      <c r="D74" s="173">
        <v>6</v>
      </c>
      <c r="E74" s="174">
        <v>58458.66</v>
      </c>
      <c r="F74" s="174"/>
      <c r="G74" s="174"/>
      <c r="H74" s="174">
        <v>58458.66</v>
      </c>
      <c r="I74" s="108">
        <f t="shared" ref="I74:I76" si="22">H74/D74</f>
        <v>9743.11</v>
      </c>
      <c r="J74" s="108">
        <f t="shared" ref="J74:J76" si="23">(E74-H74)/D74</f>
        <v>0</v>
      </c>
      <c r="K74" s="171">
        <f t="shared" ref="K74:K76" si="24">I74+J74</f>
        <v>9743.11</v>
      </c>
      <c r="L74" s="109">
        <f t="shared" ref="L74:L76" si="25">I74</f>
        <v>9743.11</v>
      </c>
      <c r="M74" s="109">
        <f t="shared" ref="M74:M76" si="26">L74*D74</f>
        <v>58458.66</v>
      </c>
      <c r="N74" s="109">
        <f t="shared" ref="N74:N76" si="27">J74</f>
        <v>0</v>
      </c>
      <c r="O74" s="109">
        <f t="shared" ref="O74:O76" si="28">N74*D74</f>
        <v>0</v>
      </c>
      <c r="P74" s="109">
        <f t="shared" ref="P74:P76" si="29">M74+O74</f>
        <v>58458.66</v>
      </c>
      <c r="Q74" s="112"/>
    </row>
    <row r="75" spans="1:17" s="167" customFormat="1" ht="23.1" customHeight="1" x14ac:dyDescent="0.2">
      <c r="A75" s="168">
        <v>51</v>
      </c>
      <c r="B75" s="172" t="s">
        <v>986</v>
      </c>
      <c r="C75" s="172"/>
      <c r="D75" s="173">
        <v>1</v>
      </c>
      <c r="E75" s="174">
        <v>7498.09</v>
      </c>
      <c r="F75" s="174"/>
      <c r="G75" s="174"/>
      <c r="H75" s="174">
        <v>7498.09</v>
      </c>
      <c r="I75" s="108">
        <f t="shared" si="22"/>
        <v>7498.09</v>
      </c>
      <c r="J75" s="108">
        <f t="shared" si="23"/>
        <v>0</v>
      </c>
      <c r="K75" s="171">
        <f t="shared" si="24"/>
        <v>7498.09</v>
      </c>
      <c r="L75" s="109">
        <f t="shared" si="25"/>
        <v>7498.09</v>
      </c>
      <c r="M75" s="109">
        <f t="shared" si="26"/>
        <v>7498.09</v>
      </c>
      <c r="N75" s="109">
        <f t="shared" si="27"/>
        <v>0</v>
      </c>
      <c r="O75" s="109">
        <f t="shared" si="28"/>
        <v>0</v>
      </c>
      <c r="P75" s="109">
        <f t="shared" si="29"/>
        <v>7498.09</v>
      </c>
      <c r="Q75" s="112"/>
    </row>
    <row r="76" spans="1:17" s="167" customFormat="1" ht="23.1" customHeight="1" x14ac:dyDescent="0.2">
      <c r="A76" s="168">
        <v>52</v>
      </c>
      <c r="B76" s="172" t="s">
        <v>987</v>
      </c>
      <c r="C76" s="172"/>
      <c r="D76" s="173">
        <v>1</v>
      </c>
      <c r="E76" s="174">
        <v>7498.09</v>
      </c>
      <c r="F76" s="174"/>
      <c r="G76" s="174"/>
      <c r="H76" s="174">
        <v>7498.09</v>
      </c>
      <c r="I76" s="108">
        <f t="shared" si="22"/>
        <v>7498.09</v>
      </c>
      <c r="J76" s="108">
        <f t="shared" si="23"/>
        <v>0</v>
      </c>
      <c r="K76" s="171">
        <f t="shared" si="24"/>
        <v>7498.09</v>
      </c>
      <c r="L76" s="109">
        <f t="shared" si="25"/>
        <v>7498.09</v>
      </c>
      <c r="M76" s="109">
        <f t="shared" si="26"/>
        <v>7498.09</v>
      </c>
      <c r="N76" s="109">
        <f t="shared" si="27"/>
        <v>0</v>
      </c>
      <c r="O76" s="109">
        <f t="shared" si="28"/>
        <v>0</v>
      </c>
      <c r="P76" s="109">
        <f t="shared" si="29"/>
        <v>7498.09</v>
      </c>
      <c r="Q76" s="112"/>
    </row>
    <row r="77" spans="1:17" ht="23.1" customHeight="1" x14ac:dyDescent="0.2">
      <c r="A77" s="38">
        <v>53</v>
      </c>
      <c r="B77" s="172" t="s">
        <v>988</v>
      </c>
      <c r="C77" s="172"/>
      <c r="D77" s="173">
        <v>1.62</v>
      </c>
      <c r="E77" s="174">
        <v>20893.16</v>
      </c>
      <c r="F77" s="174">
        <v>5977.46</v>
      </c>
      <c r="G77" s="174" t="s">
        <v>989</v>
      </c>
      <c r="H77" s="174">
        <v>14376.22</v>
      </c>
      <c r="I77" s="108">
        <f t="shared" si="1"/>
        <v>8874.2098765432092</v>
      </c>
      <c r="J77" s="108">
        <f t="shared" si="2"/>
        <v>4022.8024691358023</v>
      </c>
      <c r="K77" s="42">
        <f t="shared" si="0"/>
        <v>12897.012345679012</v>
      </c>
      <c r="L77" s="109">
        <f t="shared" si="3"/>
        <v>8874.2098765432092</v>
      </c>
      <c r="M77" s="109">
        <f t="shared" si="4"/>
        <v>14376.22</v>
      </c>
      <c r="N77" s="109">
        <f t="shared" si="5"/>
        <v>4022.8024691358023</v>
      </c>
      <c r="O77" s="109">
        <f t="shared" si="6"/>
        <v>6516.9400000000005</v>
      </c>
      <c r="P77" s="109">
        <f t="shared" si="7"/>
        <v>20893.16</v>
      </c>
      <c r="Q77" s="112"/>
    </row>
    <row r="78" spans="1:17" ht="23.1" customHeight="1" x14ac:dyDescent="0.2">
      <c r="A78" s="38">
        <v>54</v>
      </c>
      <c r="B78" s="172" t="s">
        <v>1102</v>
      </c>
      <c r="C78" s="172"/>
      <c r="D78" s="173" t="s">
        <v>1047</v>
      </c>
      <c r="E78" s="174">
        <v>8124.53</v>
      </c>
      <c r="F78" s="174">
        <v>7653.27</v>
      </c>
      <c r="G78" s="174">
        <v>155.28</v>
      </c>
      <c r="H78" s="174">
        <v>315.98</v>
      </c>
      <c r="I78" s="108">
        <f t="shared" si="1"/>
        <v>1.9267073170731708</v>
      </c>
      <c r="J78" s="108">
        <f t="shared" si="2"/>
        <v>47.613109756097558</v>
      </c>
      <c r="K78" s="42">
        <f t="shared" si="0"/>
        <v>49.539817073170731</v>
      </c>
      <c r="L78" s="109">
        <f t="shared" si="3"/>
        <v>1.9267073170731708</v>
      </c>
      <c r="M78" s="109">
        <f t="shared" si="4"/>
        <v>315.98</v>
      </c>
      <c r="N78" s="109">
        <f t="shared" si="5"/>
        <v>47.613109756097558</v>
      </c>
      <c r="O78" s="109">
        <f t="shared" si="6"/>
        <v>7808.5499999999993</v>
      </c>
      <c r="P78" s="109">
        <f t="shared" si="7"/>
        <v>8124.5299999999988</v>
      </c>
      <c r="Q78" s="112"/>
    </row>
    <row r="79" spans="1:17" ht="23.1" customHeight="1" x14ac:dyDescent="0.2">
      <c r="A79" s="322" t="s">
        <v>333</v>
      </c>
      <c r="B79" s="323"/>
      <c r="C79" s="323"/>
      <c r="D79" s="323"/>
      <c r="E79" s="323"/>
      <c r="F79" s="323"/>
      <c r="G79" s="323"/>
      <c r="H79" s="323"/>
      <c r="I79" s="108"/>
      <c r="J79" s="108"/>
      <c r="K79" s="42"/>
      <c r="L79" s="109"/>
      <c r="M79" s="109"/>
      <c r="N79" s="109"/>
      <c r="O79" s="109"/>
      <c r="P79" s="109"/>
      <c r="Q79" s="112"/>
    </row>
    <row r="80" spans="1:17" ht="23.1" customHeight="1" x14ac:dyDescent="0.2">
      <c r="A80" s="38">
        <v>55</v>
      </c>
      <c r="B80" s="177" t="s">
        <v>1108</v>
      </c>
      <c r="C80" s="177"/>
      <c r="D80" s="178" t="s">
        <v>1048</v>
      </c>
      <c r="E80" s="179">
        <v>18214.099999999999</v>
      </c>
      <c r="F80" s="179">
        <v>5630.31</v>
      </c>
      <c r="G80" s="179" t="s">
        <v>990</v>
      </c>
      <c r="H80" s="179">
        <v>10079.24</v>
      </c>
      <c r="I80" s="108">
        <f t="shared" si="1"/>
        <v>68.519646498980293</v>
      </c>
      <c r="J80" s="108">
        <f t="shared" si="2"/>
        <v>55.301563562202574</v>
      </c>
      <c r="K80" s="42">
        <f t="shared" si="0"/>
        <v>123.82121006118287</v>
      </c>
      <c r="L80" s="109">
        <f t="shared" si="3"/>
        <v>68.519646498980293</v>
      </c>
      <c r="M80" s="109">
        <f t="shared" si="4"/>
        <v>10079.240000000002</v>
      </c>
      <c r="N80" s="109">
        <f t="shared" si="5"/>
        <v>55.301563562202574</v>
      </c>
      <c r="O80" s="109">
        <f t="shared" si="6"/>
        <v>8134.8599999999988</v>
      </c>
      <c r="P80" s="109">
        <f t="shared" si="7"/>
        <v>18214.099999999999</v>
      </c>
      <c r="Q80" s="112"/>
    </row>
    <row r="81" spans="1:17" ht="23.1" customHeight="1" x14ac:dyDescent="0.2">
      <c r="A81" s="38">
        <v>56</v>
      </c>
      <c r="B81" s="177" t="s">
        <v>1109</v>
      </c>
      <c r="C81" s="177"/>
      <c r="D81" s="178" t="s">
        <v>1048</v>
      </c>
      <c r="E81" s="179">
        <v>8987.1200000000008</v>
      </c>
      <c r="F81" s="179">
        <v>1640.64</v>
      </c>
      <c r="G81" s="179" t="s">
        <v>881</v>
      </c>
      <c r="H81" s="179">
        <v>6959.45</v>
      </c>
      <c r="I81" s="108">
        <f t="shared" si="1"/>
        <v>47.311012916383412</v>
      </c>
      <c r="J81" s="108">
        <f t="shared" si="2"/>
        <v>13.784296397008845</v>
      </c>
      <c r="K81" s="42">
        <f t="shared" si="0"/>
        <v>61.095309313392256</v>
      </c>
      <c r="L81" s="109">
        <f t="shared" si="3"/>
        <v>47.311012916383412</v>
      </c>
      <c r="M81" s="109">
        <f t="shared" si="4"/>
        <v>6959.45</v>
      </c>
      <c r="N81" s="109">
        <f t="shared" si="5"/>
        <v>13.784296397008845</v>
      </c>
      <c r="O81" s="109">
        <f t="shared" si="6"/>
        <v>2027.670000000001</v>
      </c>
      <c r="P81" s="109">
        <f t="shared" si="7"/>
        <v>8987.1200000000008</v>
      </c>
      <c r="Q81" s="112"/>
    </row>
    <row r="82" spans="1:17" ht="23.1" customHeight="1" x14ac:dyDescent="0.2">
      <c r="A82" s="38">
        <v>57</v>
      </c>
      <c r="B82" s="177" t="s">
        <v>882</v>
      </c>
      <c r="C82" s="177"/>
      <c r="D82" s="178">
        <v>29.42</v>
      </c>
      <c r="E82" s="179">
        <v>180526.42</v>
      </c>
      <c r="F82" s="179">
        <v>41729.33</v>
      </c>
      <c r="G82" s="179">
        <v>11574.42</v>
      </c>
      <c r="H82" s="179">
        <v>127222.67</v>
      </c>
      <c r="I82" s="108">
        <f t="shared" si="1"/>
        <v>4324.3599592114206</v>
      </c>
      <c r="J82" s="108">
        <f t="shared" si="2"/>
        <v>1811.8201903467034</v>
      </c>
      <c r="K82" s="42">
        <f t="shared" si="0"/>
        <v>6136.180149558124</v>
      </c>
      <c r="L82" s="109">
        <f t="shared" si="3"/>
        <v>4324.3599592114206</v>
      </c>
      <c r="M82" s="109">
        <f t="shared" si="4"/>
        <v>127222.67</v>
      </c>
      <c r="N82" s="109">
        <f t="shared" si="5"/>
        <v>1811.8201903467034</v>
      </c>
      <c r="O82" s="109">
        <f t="shared" si="6"/>
        <v>53303.750000000015</v>
      </c>
      <c r="P82" s="109">
        <f t="shared" si="7"/>
        <v>180526.42</v>
      </c>
      <c r="Q82" s="112"/>
    </row>
    <row r="83" spans="1:17" ht="23.1" customHeight="1" x14ac:dyDescent="0.2">
      <c r="A83" s="72">
        <v>58</v>
      </c>
      <c r="B83" s="180" t="s">
        <v>1110</v>
      </c>
      <c r="C83" s="180"/>
      <c r="D83" s="181" t="s">
        <v>1048</v>
      </c>
      <c r="E83" s="182">
        <v>23101.55</v>
      </c>
      <c r="F83" s="182">
        <v>11411.08</v>
      </c>
      <c r="G83" s="182" t="s">
        <v>883</v>
      </c>
      <c r="H83" s="182">
        <v>10834.42</v>
      </c>
      <c r="I83" s="108">
        <f t="shared" si="1"/>
        <v>73.653433038749156</v>
      </c>
      <c r="J83" s="108">
        <f t="shared" si="2"/>
        <v>83.393133922501704</v>
      </c>
      <c r="K83" s="42">
        <f t="shared" si="0"/>
        <v>157.04656696125085</v>
      </c>
      <c r="L83" s="109">
        <f t="shared" si="3"/>
        <v>73.653433038749156</v>
      </c>
      <c r="M83" s="109">
        <f t="shared" si="4"/>
        <v>10834.42</v>
      </c>
      <c r="N83" s="109">
        <f t="shared" si="5"/>
        <v>83.393133922501704</v>
      </c>
      <c r="O83" s="109">
        <f t="shared" si="6"/>
        <v>12267.130000000001</v>
      </c>
      <c r="P83" s="109">
        <f t="shared" si="7"/>
        <v>23101.550000000003</v>
      </c>
      <c r="Q83" s="112"/>
    </row>
    <row r="84" spans="1:17" ht="23.1" customHeight="1" x14ac:dyDescent="0.2">
      <c r="A84" s="326" t="s">
        <v>364</v>
      </c>
      <c r="B84" s="327"/>
      <c r="C84" s="327"/>
      <c r="D84" s="327"/>
      <c r="E84" s="327"/>
      <c r="F84" s="327"/>
      <c r="G84" s="327"/>
      <c r="H84" s="327"/>
      <c r="I84" s="108"/>
      <c r="J84" s="108"/>
      <c r="K84" s="42"/>
      <c r="L84" s="109"/>
      <c r="M84" s="110">
        <f>SUM(M85:M102)</f>
        <v>292945.98999999993</v>
      </c>
      <c r="N84" s="109"/>
      <c r="O84" s="110">
        <f>SUM(O85:O102)</f>
        <v>82636.820000000007</v>
      </c>
      <c r="P84" s="110">
        <f>SUM(P85:P102)</f>
        <v>375582.81</v>
      </c>
      <c r="Q84" s="111">
        <f>P84/$Q$249</f>
        <v>2152.5837345254472</v>
      </c>
    </row>
    <row r="85" spans="1:17" ht="23.1" customHeight="1" x14ac:dyDescent="0.2">
      <c r="A85" s="38">
        <v>59</v>
      </c>
      <c r="B85" s="183" t="s">
        <v>884</v>
      </c>
      <c r="C85" s="183"/>
      <c r="D85" s="184">
        <v>6.51</v>
      </c>
      <c r="E85" s="185">
        <v>81066.17</v>
      </c>
      <c r="F85" s="185">
        <v>19988.96</v>
      </c>
      <c r="G85" s="185">
        <v>2302.52</v>
      </c>
      <c r="H85" s="185">
        <v>58774.69</v>
      </c>
      <c r="I85" s="108">
        <f t="shared" ref="I85:I148" si="30">H85/D85</f>
        <v>9028.3701996927812</v>
      </c>
      <c r="J85" s="108">
        <f t="shared" ref="J85:J148" si="31">(E85-H85)/D85</f>
        <v>3424.1904761904757</v>
      </c>
      <c r="K85" s="42">
        <f t="shared" ref="K85:K148" si="32">I85+J85</f>
        <v>12452.560675883256</v>
      </c>
      <c r="L85" s="109">
        <f t="shared" ref="L85:L154" si="33">I85</f>
        <v>9028.3701996927812</v>
      </c>
      <c r="M85" s="109">
        <f t="shared" ref="M85:M154" si="34">L85*D85</f>
        <v>58774.69</v>
      </c>
      <c r="N85" s="109">
        <f t="shared" ref="N85:N154" si="35">J85</f>
        <v>3424.1904761904757</v>
      </c>
      <c r="O85" s="109">
        <f t="shared" ref="O85:O154" si="36">N85*D85</f>
        <v>22291.479999999996</v>
      </c>
      <c r="P85" s="109">
        <f t="shared" ref="P85:P154" si="37">M85+O85</f>
        <v>81066.17</v>
      </c>
      <c r="Q85" s="112"/>
    </row>
    <row r="86" spans="1:17" s="175" customFormat="1" ht="23.1" customHeight="1" x14ac:dyDescent="0.2">
      <c r="A86" s="176">
        <v>60</v>
      </c>
      <c r="B86" s="183" t="s">
        <v>885</v>
      </c>
      <c r="C86" s="183"/>
      <c r="D86" s="184">
        <v>4.22</v>
      </c>
      <c r="E86" s="185">
        <v>53746.34</v>
      </c>
      <c r="F86" s="185">
        <v>13747.24</v>
      </c>
      <c r="G86" s="185" t="s">
        <v>991</v>
      </c>
      <c r="H86" s="185">
        <v>38460.699999999997</v>
      </c>
      <c r="I86" s="108">
        <f t="shared" ref="I86" si="38">H86/D86</f>
        <v>9113.9099526066348</v>
      </c>
      <c r="J86" s="108">
        <f t="shared" ref="J86" si="39">(E86-H86)/D86</f>
        <v>3622.1895734597156</v>
      </c>
      <c r="K86" s="179">
        <f t="shared" ref="K86" si="40">I86+J86</f>
        <v>12736.099526066351</v>
      </c>
      <c r="L86" s="109">
        <f t="shared" ref="L86" si="41">I86</f>
        <v>9113.9099526066348</v>
      </c>
      <c r="M86" s="109">
        <f t="shared" ref="M86" si="42">L86*D86</f>
        <v>38460.699999999997</v>
      </c>
      <c r="N86" s="109">
        <f t="shared" ref="N86" si="43">J86</f>
        <v>3622.1895734597156</v>
      </c>
      <c r="O86" s="109">
        <f t="shared" ref="O86" si="44">N86*D86</f>
        <v>15285.64</v>
      </c>
      <c r="P86" s="109">
        <f t="shared" ref="P86" si="45">M86+O86</f>
        <v>53746.34</v>
      </c>
      <c r="Q86" s="112"/>
    </row>
    <row r="87" spans="1:17" ht="23.1" customHeight="1" x14ac:dyDescent="0.2">
      <c r="A87" s="38">
        <v>61</v>
      </c>
      <c r="B87" s="183" t="s">
        <v>1111</v>
      </c>
      <c r="C87" s="183"/>
      <c r="D87" s="184" t="s">
        <v>1049</v>
      </c>
      <c r="E87" s="185">
        <v>36546.089999999997</v>
      </c>
      <c r="F87" s="185">
        <v>9649.3799999999992</v>
      </c>
      <c r="G87" s="185" t="s">
        <v>992</v>
      </c>
      <c r="H87" s="185">
        <v>25875.56</v>
      </c>
      <c r="I87" s="108">
        <f t="shared" si="30"/>
        <v>110.36707187033484</v>
      </c>
      <c r="J87" s="108">
        <f t="shared" si="31"/>
        <v>45.513030496907639</v>
      </c>
      <c r="K87" s="42">
        <f t="shared" si="32"/>
        <v>155.88010236724247</v>
      </c>
      <c r="L87" s="109">
        <f t="shared" si="33"/>
        <v>110.36707187033484</v>
      </c>
      <c r="M87" s="109">
        <f t="shared" si="34"/>
        <v>25875.56</v>
      </c>
      <c r="N87" s="109">
        <f t="shared" si="35"/>
        <v>45.513030496907639</v>
      </c>
      <c r="O87" s="109">
        <f t="shared" si="36"/>
        <v>10670.529999999995</v>
      </c>
      <c r="P87" s="109">
        <f t="shared" si="37"/>
        <v>36546.089999999997</v>
      </c>
      <c r="Q87" s="112"/>
    </row>
    <row r="88" spans="1:17" s="175" customFormat="1" ht="23.1" customHeight="1" x14ac:dyDescent="0.2">
      <c r="A88" s="176">
        <v>62</v>
      </c>
      <c r="B88" s="183" t="s">
        <v>1112</v>
      </c>
      <c r="C88" s="183"/>
      <c r="D88" s="184" t="s">
        <v>1049</v>
      </c>
      <c r="E88" s="185">
        <v>14711.26</v>
      </c>
      <c r="F88" s="185">
        <v>2685.6</v>
      </c>
      <c r="G88" s="185" t="s">
        <v>993</v>
      </c>
      <c r="H88" s="185">
        <v>11392.11</v>
      </c>
      <c r="I88" s="108">
        <f t="shared" ref="I88" si="46">H88/D88</f>
        <v>48.590786948176586</v>
      </c>
      <c r="J88" s="108">
        <f t="shared" ref="J88" si="47">(E88-H88)/D88</f>
        <v>14.157176370228193</v>
      </c>
      <c r="K88" s="179">
        <f t="shared" ref="K88" si="48">I88+J88</f>
        <v>62.747963318404778</v>
      </c>
      <c r="L88" s="109">
        <f t="shared" ref="L88" si="49">I88</f>
        <v>48.590786948176586</v>
      </c>
      <c r="M88" s="109">
        <f t="shared" ref="M88" si="50">L88*D88</f>
        <v>11392.11</v>
      </c>
      <c r="N88" s="109">
        <f t="shared" ref="N88" si="51">J88</f>
        <v>14.157176370228193</v>
      </c>
      <c r="O88" s="109">
        <f t="shared" ref="O88" si="52">N88*D88</f>
        <v>3319.1499999999996</v>
      </c>
      <c r="P88" s="109">
        <f t="shared" ref="P88" si="53">M88+O88</f>
        <v>14711.26</v>
      </c>
      <c r="Q88" s="112"/>
    </row>
    <row r="89" spans="1:17" ht="23.1" customHeight="1" x14ac:dyDescent="0.2">
      <c r="A89" s="38">
        <v>63</v>
      </c>
      <c r="B89" s="183" t="s">
        <v>1113</v>
      </c>
      <c r="C89" s="183"/>
      <c r="D89" s="184" t="s">
        <v>1050</v>
      </c>
      <c r="E89" s="185">
        <v>111669.91</v>
      </c>
      <c r="F89" s="185">
        <v>13959.39</v>
      </c>
      <c r="G89" s="185" t="s">
        <v>994</v>
      </c>
      <c r="H89" s="185">
        <v>95130.87</v>
      </c>
      <c r="I89" s="108">
        <f t="shared" si="30"/>
        <v>395.07487790292032</v>
      </c>
      <c r="J89" s="108">
        <f t="shared" si="31"/>
        <v>68.68600285723781</v>
      </c>
      <c r="K89" s="42">
        <f t="shared" si="32"/>
        <v>463.7608807601581</v>
      </c>
      <c r="L89" s="109">
        <f t="shared" si="33"/>
        <v>395.07487790292032</v>
      </c>
      <c r="M89" s="109">
        <f t="shared" si="34"/>
        <v>95130.87</v>
      </c>
      <c r="N89" s="109">
        <f t="shared" si="35"/>
        <v>68.68600285723781</v>
      </c>
      <c r="O89" s="109">
        <f t="shared" si="36"/>
        <v>16539.040000000008</v>
      </c>
      <c r="P89" s="109">
        <f t="shared" si="37"/>
        <v>111669.91</v>
      </c>
      <c r="Q89" s="112"/>
    </row>
    <row r="90" spans="1:17" ht="23.1" customHeight="1" x14ac:dyDescent="0.2">
      <c r="A90" s="38">
        <v>64</v>
      </c>
      <c r="B90" s="183" t="s">
        <v>1114</v>
      </c>
      <c r="C90" s="183"/>
      <c r="D90" s="184" t="s">
        <v>1051</v>
      </c>
      <c r="E90" s="185">
        <v>13203.55</v>
      </c>
      <c r="F90" s="185">
        <v>3881.57</v>
      </c>
      <c r="G90" s="185" t="s">
        <v>886</v>
      </c>
      <c r="H90" s="185">
        <v>9266.77</v>
      </c>
      <c r="I90" s="108">
        <f t="shared" si="30"/>
        <v>373.66008064516132</v>
      </c>
      <c r="J90" s="108">
        <f t="shared" si="31"/>
        <v>158.74112903225802</v>
      </c>
      <c r="K90" s="42">
        <f t="shared" si="32"/>
        <v>532.40120967741927</v>
      </c>
      <c r="L90" s="109">
        <f t="shared" si="33"/>
        <v>373.66008064516132</v>
      </c>
      <c r="M90" s="109">
        <f t="shared" si="34"/>
        <v>9266.77</v>
      </c>
      <c r="N90" s="109">
        <f t="shared" si="35"/>
        <v>158.74112903225802</v>
      </c>
      <c r="O90" s="109">
        <f t="shared" si="36"/>
        <v>3936.7799999999988</v>
      </c>
      <c r="P90" s="109">
        <f t="shared" si="37"/>
        <v>13203.55</v>
      </c>
      <c r="Q90" s="112"/>
    </row>
    <row r="91" spans="1:17" ht="23.1" customHeight="1" x14ac:dyDescent="0.2">
      <c r="A91" s="38">
        <v>65</v>
      </c>
      <c r="B91" s="183" t="s">
        <v>887</v>
      </c>
      <c r="C91" s="183"/>
      <c r="D91" s="184">
        <v>5</v>
      </c>
      <c r="E91" s="185">
        <v>10280.65</v>
      </c>
      <c r="F91" s="185">
        <v>1339.6</v>
      </c>
      <c r="G91" s="185">
        <v>47.3</v>
      </c>
      <c r="H91" s="185">
        <v>8893.75</v>
      </c>
      <c r="I91" s="108">
        <f t="shared" si="30"/>
        <v>1778.75</v>
      </c>
      <c r="J91" s="108">
        <f t="shared" si="31"/>
        <v>277.37999999999994</v>
      </c>
      <c r="K91" s="42">
        <f t="shared" si="32"/>
        <v>2056.13</v>
      </c>
      <c r="L91" s="109">
        <f t="shared" si="33"/>
        <v>1778.75</v>
      </c>
      <c r="M91" s="109">
        <f t="shared" si="34"/>
        <v>8893.75</v>
      </c>
      <c r="N91" s="109">
        <f t="shared" si="35"/>
        <v>277.37999999999994</v>
      </c>
      <c r="O91" s="109">
        <f t="shared" si="36"/>
        <v>1386.8999999999996</v>
      </c>
      <c r="P91" s="109">
        <f t="shared" si="37"/>
        <v>10280.65</v>
      </c>
      <c r="Q91" s="112"/>
    </row>
    <row r="92" spans="1:17" ht="23.1" customHeight="1" x14ac:dyDescent="0.2">
      <c r="A92" s="38">
        <v>66</v>
      </c>
      <c r="B92" s="183" t="s">
        <v>888</v>
      </c>
      <c r="C92" s="183"/>
      <c r="D92" s="184">
        <v>2</v>
      </c>
      <c r="E92" s="185">
        <v>5692.58</v>
      </c>
      <c r="F92" s="185">
        <v>1840.68</v>
      </c>
      <c r="G92" s="185" t="s">
        <v>995</v>
      </c>
      <c r="H92" s="185">
        <v>3432.84</v>
      </c>
      <c r="I92" s="108">
        <f t="shared" si="30"/>
        <v>1716.42</v>
      </c>
      <c r="J92" s="108">
        <f t="shared" si="31"/>
        <v>1129.8699999999999</v>
      </c>
      <c r="K92" s="42">
        <f t="shared" si="32"/>
        <v>2846.29</v>
      </c>
      <c r="L92" s="109">
        <f t="shared" si="33"/>
        <v>1716.42</v>
      </c>
      <c r="M92" s="109">
        <f t="shared" si="34"/>
        <v>3432.84</v>
      </c>
      <c r="N92" s="109">
        <f t="shared" si="35"/>
        <v>1129.8699999999999</v>
      </c>
      <c r="O92" s="109">
        <f t="shared" si="36"/>
        <v>2259.7399999999998</v>
      </c>
      <c r="P92" s="109">
        <f t="shared" si="37"/>
        <v>5692.58</v>
      </c>
      <c r="Q92" s="112"/>
    </row>
    <row r="93" spans="1:17" ht="23.1" customHeight="1" x14ac:dyDescent="0.2">
      <c r="A93" s="38">
        <v>67</v>
      </c>
      <c r="B93" s="183" t="s">
        <v>1115</v>
      </c>
      <c r="C93" s="183"/>
      <c r="D93" s="184" t="s">
        <v>1052</v>
      </c>
      <c r="E93" s="185">
        <v>15466.39</v>
      </c>
      <c r="F93" s="185">
        <v>5717.79</v>
      </c>
      <c r="G93" s="185">
        <v>249.89</v>
      </c>
      <c r="H93" s="185">
        <v>9498.7099999999991</v>
      </c>
      <c r="I93" s="108">
        <f t="shared" si="30"/>
        <v>177.94511052828773</v>
      </c>
      <c r="J93" s="108">
        <f t="shared" si="31"/>
        <v>111.79617834394905</v>
      </c>
      <c r="K93" s="42">
        <f t="shared" si="32"/>
        <v>289.74128887223679</v>
      </c>
      <c r="L93" s="109">
        <f t="shared" si="33"/>
        <v>177.94511052828773</v>
      </c>
      <c r="M93" s="109">
        <f t="shared" si="34"/>
        <v>9498.7099999999991</v>
      </c>
      <c r="N93" s="109">
        <f t="shared" si="35"/>
        <v>111.79617834394905</v>
      </c>
      <c r="O93" s="109">
        <f t="shared" si="36"/>
        <v>5967.68</v>
      </c>
      <c r="P93" s="109">
        <f t="shared" si="37"/>
        <v>15466.39</v>
      </c>
      <c r="Q93" s="112"/>
    </row>
    <row r="94" spans="1:17" ht="23.1" customHeight="1" x14ac:dyDescent="0.2">
      <c r="A94" s="38">
        <v>68</v>
      </c>
      <c r="B94" s="183" t="s">
        <v>1116</v>
      </c>
      <c r="C94" s="183"/>
      <c r="D94" s="184" t="s">
        <v>1053</v>
      </c>
      <c r="E94" s="185">
        <v>1009.47</v>
      </c>
      <c r="F94" s="185">
        <v>933.08</v>
      </c>
      <c r="G94" s="185" t="s">
        <v>889</v>
      </c>
      <c r="H94" s="185">
        <v>29.59</v>
      </c>
      <c r="I94" s="108">
        <f t="shared" si="30"/>
        <v>1.3827102803738318</v>
      </c>
      <c r="J94" s="108">
        <f t="shared" si="31"/>
        <v>45.788785046728975</v>
      </c>
      <c r="K94" s="42">
        <f t="shared" si="32"/>
        <v>47.171495327102804</v>
      </c>
      <c r="L94" s="109">
        <f t="shared" si="33"/>
        <v>1.3827102803738318</v>
      </c>
      <c r="M94" s="109">
        <f t="shared" si="34"/>
        <v>29.59</v>
      </c>
      <c r="N94" s="109">
        <f t="shared" si="35"/>
        <v>45.788785046728975</v>
      </c>
      <c r="O94" s="109">
        <f t="shared" si="36"/>
        <v>979.88</v>
      </c>
      <c r="P94" s="109">
        <f t="shared" si="37"/>
        <v>1009.47</v>
      </c>
      <c r="Q94" s="112"/>
    </row>
    <row r="95" spans="1:17" ht="23.1" customHeight="1" x14ac:dyDescent="0.2">
      <c r="A95" s="38">
        <v>69</v>
      </c>
      <c r="B95" s="183" t="s">
        <v>890</v>
      </c>
      <c r="C95" s="183"/>
      <c r="D95" s="184">
        <v>11</v>
      </c>
      <c r="E95" s="185">
        <v>9345.6</v>
      </c>
      <c r="F95" s="185"/>
      <c r="G95" s="185"/>
      <c r="H95" s="185">
        <v>9345.6</v>
      </c>
      <c r="I95" s="108">
        <f t="shared" si="30"/>
        <v>849.6</v>
      </c>
      <c r="J95" s="108">
        <f t="shared" si="31"/>
        <v>0</v>
      </c>
      <c r="K95" s="42">
        <f t="shared" si="32"/>
        <v>849.6</v>
      </c>
      <c r="L95" s="109">
        <f t="shared" si="33"/>
        <v>849.6</v>
      </c>
      <c r="M95" s="109">
        <f t="shared" si="34"/>
        <v>9345.6</v>
      </c>
      <c r="N95" s="109">
        <f t="shared" si="35"/>
        <v>0</v>
      </c>
      <c r="O95" s="109">
        <f t="shared" si="36"/>
        <v>0</v>
      </c>
      <c r="P95" s="109">
        <f t="shared" si="37"/>
        <v>9345.6</v>
      </c>
      <c r="Q95" s="112"/>
    </row>
    <row r="96" spans="1:17" ht="23.1" customHeight="1" x14ac:dyDescent="0.2">
      <c r="A96" s="38">
        <v>70</v>
      </c>
      <c r="B96" s="183" t="s">
        <v>891</v>
      </c>
      <c r="C96" s="183"/>
      <c r="D96" s="184">
        <v>8</v>
      </c>
      <c r="E96" s="185">
        <v>613.6</v>
      </c>
      <c r="F96" s="185"/>
      <c r="G96" s="185"/>
      <c r="H96" s="185">
        <v>613.6</v>
      </c>
      <c r="I96" s="108">
        <f t="shared" si="30"/>
        <v>76.7</v>
      </c>
      <c r="J96" s="108">
        <f t="shared" si="31"/>
        <v>0</v>
      </c>
      <c r="K96" s="42">
        <f t="shared" si="32"/>
        <v>76.7</v>
      </c>
      <c r="L96" s="109">
        <f t="shared" si="33"/>
        <v>76.7</v>
      </c>
      <c r="M96" s="109">
        <f t="shared" si="34"/>
        <v>613.6</v>
      </c>
      <c r="N96" s="109">
        <f t="shared" si="35"/>
        <v>0</v>
      </c>
      <c r="O96" s="109">
        <f t="shared" si="36"/>
        <v>0</v>
      </c>
      <c r="P96" s="109">
        <f t="shared" si="37"/>
        <v>613.6</v>
      </c>
      <c r="Q96" s="112"/>
    </row>
    <row r="97" spans="1:17" ht="23.1" customHeight="1" x14ac:dyDescent="0.2">
      <c r="A97" s="38">
        <v>71</v>
      </c>
      <c r="B97" s="183" t="s">
        <v>892</v>
      </c>
      <c r="C97" s="183"/>
      <c r="D97" s="184">
        <v>18</v>
      </c>
      <c r="E97" s="185">
        <v>2973.6</v>
      </c>
      <c r="F97" s="185"/>
      <c r="G97" s="185"/>
      <c r="H97" s="185">
        <v>2973.6</v>
      </c>
      <c r="I97" s="108">
        <f t="shared" si="30"/>
        <v>165.2</v>
      </c>
      <c r="J97" s="108">
        <f t="shared" si="31"/>
        <v>0</v>
      </c>
      <c r="K97" s="42">
        <f t="shared" si="32"/>
        <v>165.2</v>
      </c>
      <c r="L97" s="109">
        <f t="shared" si="33"/>
        <v>165.2</v>
      </c>
      <c r="M97" s="109">
        <f t="shared" si="34"/>
        <v>2973.6</v>
      </c>
      <c r="N97" s="109">
        <f t="shared" si="35"/>
        <v>0</v>
      </c>
      <c r="O97" s="109">
        <f t="shared" si="36"/>
        <v>0</v>
      </c>
      <c r="P97" s="109">
        <f t="shared" si="37"/>
        <v>2973.6</v>
      </c>
      <c r="Q97" s="112"/>
    </row>
    <row r="98" spans="1:17" ht="23.1" customHeight="1" x14ac:dyDescent="0.2">
      <c r="A98" s="38">
        <v>72</v>
      </c>
      <c r="B98" s="183" t="s">
        <v>893</v>
      </c>
      <c r="C98" s="183"/>
      <c r="D98" s="184">
        <v>6</v>
      </c>
      <c r="E98" s="185">
        <v>6796.8</v>
      </c>
      <c r="F98" s="185"/>
      <c r="G98" s="185"/>
      <c r="H98" s="185">
        <v>6796.8</v>
      </c>
      <c r="I98" s="108">
        <f t="shared" si="30"/>
        <v>1132.8</v>
      </c>
      <c r="J98" s="108">
        <f t="shared" si="31"/>
        <v>0</v>
      </c>
      <c r="K98" s="42">
        <f t="shared" si="32"/>
        <v>1132.8</v>
      </c>
      <c r="L98" s="109">
        <f t="shared" si="33"/>
        <v>1132.8</v>
      </c>
      <c r="M98" s="109">
        <f t="shared" si="34"/>
        <v>6796.7999999999993</v>
      </c>
      <c r="N98" s="109">
        <f t="shared" si="35"/>
        <v>0</v>
      </c>
      <c r="O98" s="109">
        <f t="shared" si="36"/>
        <v>0</v>
      </c>
      <c r="P98" s="109">
        <f t="shared" si="37"/>
        <v>6796.7999999999993</v>
      </c>
      <c r="Q98" s="112"/>
    </row>
    <row r="99" spans="1:17" ht="23.1" customHeight="1" x14ac:dyDescent="0.2">
      <c r="A99" s="38">
        <v>73</v>
      </c>
      <c r="B99" s="183" t="s">
        <v>894</v>
      </c>
      <c r="C99" s="183"/>
      <c r="D99" s="184">
        <v>16</v>
      </c>
      <c r="E99" s="185">
        <v>2643.2</v>
      </c>
      <c r="F99" s="185"/>
      <c r="G99" s="185"/>
      <c r="H99" s="185">
        <v>2643.2</v>
      </c>
      <c r="I99" s="108">
        <f t="shared" si="30"/>
        <v>165.2</v>
      </c>
      <c r="J99" s="108">
        <f t="shared" si="31"/>
        <v>0</v>
      </c>
      <c r="K99" s="42">
        <f t="shared" si="32"/>
        <v>165.2</v>
      </c>
      <c r="L99" s="109">
        <f t="shared" si="33"/>
        <v>165.2</v>
      </c>
      <c r="M99" s="109">
        <f t="shared" si="34"/>
        <v>2643.2</v>
      </c>
      <c r="N99" s="109">
        <f t="shared" si="35"/>
        <v>0</v>
      </c>
      <c r="O99" s="109">
        <f t="shared" si="36"/>
        <v>0</v>
      </c>
      <c r="P99" s="109">
        <f t="shared" si="37"/>
        <v>2643.2</v>
      </c>
      <c r="Q99" s="112"/>
    </row>
    <row r="100" spans="1:17" ht="23.1" customHeight="1" x14ac:dyDescent="0.2">
      <c r="A100" s="38">
        <v>74</v>
      </c>
      <c r="B100" s="183" t="s">
        <v>895</v>
      </c>
      <c r="C100" s="183"/>
      <c r="D100" s="184">
        <v>8</v>
      </c>
      <c r="E100" s="185">
        <v>2171.1999999999998</v>
      </c>
      <c r="F100" s="185"/>
      <c r="G100" s="185"/>
      <c r="H100" s="185">
        <v>2171.1999999999998</v>
      </c>
      <c r="I100" s="108">
        <f t="shared" si="30"/>
        <v>271.39999999999998</v>
      </c>
      <c r="J100" s="108">
        <f t="shared" si="31"/>
        <v>0</v>
      </c>
      <c r="K100" s="42">
        <f t="shared" si="32"/>
        <v>271.39999999999998</v>
      </c>
      <c r="L100" s="109">
        <f t="shared" si="33"/>
        <v>271.39999999999998</v>
      </c>
      <c r="M100" s="109">
        <f t="shared" si="34"/>
        <v>2171.1999999999998</v>
      </c>
      <c r="N100" s="109">
        <f t="shared" si="35"/>
        <v>0</v>
      </c>
      <c r="O100" s="109">
        <f t="shared" si="36"/>
        <v>0</v>
      </c>
      <c r="P100" s="109">
        <f t="shared" si="37"/>
        <v>2171.1999999999998</v>
      </c>
      <c r="Q100" s="112"/>
    </row>
    <row r="101" spans="1:17" ht="23.1" customHeight="1" x14ac:dyDescent="0.2">
      <c r="A101" s="38">
        <v>75</v>
      </c>
      <c r="B101" s="183" t="s">
        <v>896</v>
      </c>
      <c r="C101" s="183"/>
      <c r="D101" s="184">
        <v>8</v>
      </c>
      <c r="E101" s="185">
        <v>2171.1999999999998</v>
      </c>
      <c r="F101" s="185"/>
      <c r="G101" s="185"/>
      <c r="H101" s="185">
        <v>2171.1999999999998</v>
      </c>
      <c r="I101" s="108">
        <f t="shared" si="30"/>
        <v>271.39999999999998</v>
      </c>
      <c r="J101" s="108">
        <f t="shared" si="31"/>
        <v>0</v>
      </c>
      <c r="K101" s="42">
        <f t="shared" si="32"/>
        <v>271.39999999999998</v>
      </c>
      <c r="L101" s="109">
        <f t="shared" si="33"/>
        <v>271.39999999999998</v>
      </c>
      <c r="M101" s="109">
        <f t="shared" si="34"/>
        <v>2171.1999999999998</v>
      </c>
      <c r="N101" s="109">
        <f t="shared" si="35"/>
        <v>0</v>
      </c>
      <c r="O101" s="109">
        <f t="shared" si="36"/>
        <v>0</v>
      </c>
      <c r="P101" s="109">
        <f t="shared" si="37"/>
        <v>2171.1999999999998</v>
      </c>
      <c r="Q101" s="112"/>
    </row>
    <row r="102" spans="1:17" ht="23.1" customHeight="1" x14ac:dyDescent="0.2">
      <c r="A102" s="72">
        <v>76</v>
      </c>
      <c r="B102" s="186" t="s">
        <v>897</v>
      </c>
      <c r="C102" s="186"/>
      <c r="D102" s="187">
        <v>8</v>
      </c>
      <c r="E102" s="188">
        <v>5475.2</v>
      </c>
      <c r="F102" s="188"/>
      <c r="G102" s="188"/>
      <c r="H102" s="188">
        <v>5475.2</v>
      </c>
      <c r="I102" s="108">
        <f t="shared" si="30"/>
        <v>684.4</v>
      </c>
      <c r="J102" s="108">
        <f t="shared" si="31"/>
        <v>0</v>
      </c>
      <c r="K102" s="42">
        <f t="shared" si="32"/>
        <v>684.4</v>
      </c>
      <c r="L102" s="109">
        <f t="shared" si="33"/>
        <v>684.4</v>
      </c>
      <c r="M102" s="109">
        <f t="shared" si="34"/>
        <v>5475.2</v>
      </c>
      <c r="N102" s="109">
        <f t="shared" si="35"/>
        <v>0</v>
      </c>
      <c r="O102" s="109">
        <f t="shared" si="36"/>
        <v>0</v>
      </c>
      <c r="P102" s="109">
        <f t="shared" si="37"/>
        <v>5475.2</v>
      </c>
      <c r="Q102" s="112"/>
    </row>
    <row r="103" spans="1:17" ht="23.1" customHeight="1" x14ac:dyDescent="0.2">
      <c r="A103" s="326" t="s">
        <v>433</v>
      </c>
      <c r="B103" s="327"/>
      <c r="C103" s="327"/>
      <c r="D103" s="327"/>
      <c r="E103" s="327"/>
      <c r="F103" s="327"/>
      <c r="G103" s="327"/>
      <c r="H103" s="327"/>
      <c r="I103" s="108"/>
      <c r="J103" s="108"/>
      <c r="K103" s="42"/>
      <c r="L103" s="109"/>
      <c r="M103" s="110">
        <f>SUM(M104:M117)</f>
        <v>314198.32999999996</v>
      </c>
      <c r="N103" s="109"/>
      <c r="O103" s="110">
        <f>SUM(O104:O117)</f>
        <v>17386.809999999987</v>
      </c>
      <c r="P103" s="110">
        <f>SUM(P104:P117)</f>
        <v>331585.14</v>
      </c>
      <c r="Q103" s="111">
        <f>P103/$Q$249</f>
        <v>1900.4191884456673</v>
      </c>
    </row>
    <row r="104" spans="1:17" ht="23.1" customHeight="1" x14ac:dyDescent="0.2">
      <c r="A104" s="322" t="s">
        <v>434</v>
      </c>
      <c r="B104" s="323"/>
      <c r="C104" s="323"/>
      <c r="D104" s="323"/>
      <c r="E104" s="323"/>
      <c r="F104" s="323"/>
      <c r="G104" s="323"/>
      <c r="H104" s="323"/>
      <c r="I104" s="108"/>
      <c r="J104" s="108"/>
      <c r="K104" s="42"/>
      <c r="L104" s="109"/>
      <c r="M104" s="109"/>
      <c r="N104" s="109"/>
      <c r="O104" s="109"/>
      <c r="P104" s="109"/>
      <c r="Q104" s="112"/>
    </row>
    <row r="105" spans="1:17" ht="23.1" customHeight="1" x14ac:dyDescent="0.2">
      <c r="A105" s="38">
        <v>77</v>
      </c>
      <c r="B105" s="189" t="s">
        <v>1117</v>
      </c>
      <c r="C105" s="189"/>
      <c r="D105" s="190" t="s">
        <v>1054</v>
      </c>
      <c r="E105" s="191">
        <v>14984.3</v>
      </c>
      <c r="F105" s="191">
        <v>3205.1</v>
      </c>
      <c r="G105" s="191">
        <v>767.59</v>
      </c>
      <c r="H105" s="191">
        <v>11011.61</v>
      </c>
      <c r="I105" s="108">
        <f t="shared" si="30"/>
        <v>1300.9936200378072</v>
      </c>
      <c r="J105" s="108">
        <f t="shared" si="31"/>
        <v>469.36318525519829</v>
      </c>
      <c r="K105" s="42">
        <f t="shared" si="32"/>
        <v>1770.3568052930054</v>
      </c>
      <c r="L105" s="109">
        <f t="shared" si="33"/>
        <v>1300.9936200378072</v>
      </c>
      <c r="M105" s="109">
        <f t="shared" si="34"/>
        <v>11011.61</v>
      </c>
      <c r="N105" s="109">
        <f t="shared" si="35"/>
        <v>469.36318525519829</v>
      </c>
      <c r="O105" s="109">
        <f t="shared" si="36"/>
        <v>3972.6899999999987</v>
      </c>
      <c r="P105" s="109">
        <f t="shared" si="37"/>
        <v>14984.3</v>
      </c>
      <c r="Q105" s="112"/>
    </row>
    <row r="106" spans="1:17" ht="23.1" customHeight="1" x14ac:dyDescent="0.2">
      <c r="A106" s="38">
        <v>78</v>
      </c>
      <c r="B106" s="189" t="s">
        <v>898</v>
      </c>
      <c r="C106" s="189"/>
      <c r="D106" s="190">
        <v>1</v>
      </c>
      <c r="E106" s="191">
        <v>23300</v>
      </c>
      <c r="F106" s="191"/>
      <c r="G106" s="191"/>
      <c r="H106" s="191">
        <v>23300</v>
      </c>
      <c r="I106" s="108">
        <f t="shared" si="30"/>
        <v>23300</v>
      </c>
      <c r="J106" s="108">
        <f t="shared" si="31"/>
        <v>0</v>
      </c>
      <c r="K106" s="42">
        <f t="shared" si="32"/>
        <v>23300</v>
      </c>
      <c r="L106" s="109">
        <f t="shared" si="33"/>
        <v>23300</v>
      </c>
      <c r="M106" s="109">
        <f t="shared" si="34"/>
        <v>23300</v>
      </c>
      <c r="N106" s="109">
        <f t="shared" si="35"/>
        <v>0</v>
      </c>
      <c r="O106" s="109">
        <f t="shared" si="36"/>
        <v>0</v>
      </c>
      <c r="P106" s="109">
        <f t="shared" si="37"/>
        <v>23300</v>
      </c>
      <c r="Q106" s="112"/>
    </row>
    <row r="107" spans="1:17" ht="23.1" customHeight="1" x14ac:dyDescent="0.2">
      <c r="A107" s="38">
        <v>79</v>
      </c>
      <c r="B107" s="189" t="s">
        <v>996</v>
      </c>
      <c r="C107" s="189"/>
      <c r="D107" s="190">
        <v>1</v>
      </c>
      <c r="E107" s="191">
        <v>18100</v>
      </c>
      <c r="F107" s="191"/>
      <c r="G107" s="191"/>
      <c r="H107" s="191">
        <v>18100</v>
      </c>
      <c r="I107" s="108">
        <f t="shared" si="30"/>
        <v>18100</v>
      </c>
      <c r="J107" s="108">
        <f t="shared" si="31"/>
        <v>0</v>
      </c>
      <c r="K107" s="42">
        <f t="shared" si="32"/>
        <v>18100</v>
      </c>
      <c r="L107" s="109">
        <f t="shared" si="33"/>
        <v>18100</v>
      </c>
      <c r="M107" s="109">
        <f t="shared" si="34"/>
        <v>18100</v>
      </c>
      <c r="N107" s="109">
        <f t="shared" si="35"/>
        <v>0</v>
      </c>
      <c r="O107" s="109">
        <f t="shared" si="36"/>
        <v>0</v>
      </c>
      <c r="P107" s="109">
        <f t="shared" si="37"/>
        <v>18100</v>
      </c>
      <c r="Q107" s="112"/>
    </row>
    <row r="108" spans="1:17" ht="23.1" customHeight="1" x14ac:dyDescent="0.2">
      <c r="A108" s="38">
        <v>80</v>
      </c>
      <c r="B108" s="189" t="s">
        <v>899</v>
      </c>
      <c r="C108" s="189"/>
      <c r="D108" s="190">
        <v>1</v>
      </c>
      <c r="E108" s="191">
        <v>23300</v>
      </c>
      <c r="F108" s="191"/>
      <c r="G108" s="191"/>
      <c r="H108" s="191">
        <v>23300</v>
      </c>
      <c r="I108" s="108">
        <f t="shared" si="30"/>
        <v>23300</v>
      </c>
      <c r="J108" s="108">
        <f t="shared" si="31"/>
        <v>0</v>
      </c>
      <c r="K108" s="42">
        <f t="shared" si="32"/>
        <v>23300</v>
      </c>
      <c r="L108" s="109">
        <f t="shared" si="33"/>
        <v>23300</v>
      </c>
      <c r="M108" s="109">
        <f t="shared" si="34"/>
        <v>23300</v>
      </c>
      <c r="N108" s="109">
        <f t="shared" si="35"/>
        <v>0</v>
      </c>
      <c r="O108" s="109">
        <f t="shared" si="36"/>
        <v>0</v>
      </c>
      <c r="P108" s="109">
        <f t="shared" si="37"/>
        <v>23300</v>
      </c>
      <c r="Q108" s="112"/>
    </row>
    <row r="109" spans="1:17" ht="23.1" customHeight="1" x14ac:dyDescent="0.2">
      <c r="A109" s="38">
        <v>81</v>
      </c>
      <c r="B109" s="189" t="s">
        <v>997</v>
      </c>
      <c r="C109" s="189"/>
      <c r="D109" s="190">
        <v>1</v>
      </c>
      <c r="E109" s="191">
        <v>18100</v>
      </c>
      <c r="F109" s="191"/>
      <c r="G109" s="191"/>
      <c r="H109" s="191">
        <v>18100</v>
      </c>
      <c r="I109" s="108">
        <f t="shared" si="30"/>
        <v>18100</v>
      </c>
      <c r="J109" s="108">
        <f t="shared" si="31"/>
        <v>0</v>
      </c>
      <c r="K109" s="42">
        <f t="shared" si="32"/>
        <v>18100</v>
      </c>
      <c r="L109" s="109">
        <f t="shared" si="33"/>
        <v>18100</v>
      </c>
      <c r="M109" s="109">
        <f t="shared" si="34"/>
        <v>18100</v>
      </c>
      <c r="N109" s="109">
        <f t="shared" si="35"/>
        <v>0</v>
      </c>
      <c r="O109" s="109">
        <f t="shared" si="36"/>
        <v>0</v>
      </c>
      <c r="P109" s="109">
        <f t="shared" si="37"/>
        <v>18100</v>
      </c>
      <c r="Q109" s="112"/>
    </row>
    <row r="110" spans="1:17" ht="23.1" customHeight="1" x14ac:dyDescent="0.2">
      <c r="A110" s="322" t="s">
        <v>443</v>
      </c>
      <c r="B110" s="323"/>
      <c r="C110" s="323"/>
      <c r="D110" s="323"/>
      <c r="E110" s="323"/>
      <c r="F110" s="323"/>
      <c r="G110" s="323"/>
      <c r="H110" s="323"/>
      <c r="I110" s="108"/>
      <c r="J110" s="108"/>
      <c r="K110" s="42"/>
      <c r="L110" s="109"/>
      <c r="M110" s="109"/>
      <c r="N110" s="109"/>
      <c r="O110" s="109"/>
      <c r="P110" s="109"/>
      <c r="Q110" s="112"/>
    </row>
    <row r="111" spans="1:17" ht="23.1" customHeight="1" x14ac:dyDescent="0.2">
      <c r="A111" s="38">
        <v>83</v>
      </c>
      <c r="B111" s="192" t="s">
        <v>1118</v>
      </c>
      <c r="C111" s="192"/>
      <c r="D111" s="193" t="s">
        <v>1055</v>
      </c>
      <c r="E111" s="194">
        <v>1696.26</v>
      </c>
      <c r="F111" s="194">
        <v>556.37</v>
      </c>
      <c r="G111" s="194">
        <v>24.94</v>
      </c>
      <c r="H111" s="194">
        <v>1114.95</v>
      </c>
      <c r="I111" s="108">
        <f t="shared" si="30"/>
        <v>1858.2500000000002</v>
      </c>
      <c r="J111" s="108">
        <f t="shared" si="31"/>
        <v>968.84999999999991</v>
      </c>
      <c r="K111" s="42">
        <f t="shared" si="32"/>
        <v>2827.1000000000004</v>
      </c>
      <c r="L111" s="109">
        <f t="shared" si="33"/>
        <v>1858.2500000000002</v>
      </c>
      <c r="M111" s="109">
        <f t="shared" si="34"/>
        <v>1114.95</v>
      </c>
      <c r="N111" s="109">
        <f t="shared" si="35"/>
        <v>968.84999999999991</v>
      </c>
      <c r="O111" s="109">
        <f t="shared" si="36"/>
        <v>581.30999999999995</v>
      </c>
      <c r="P111" s="109">
        <f t="shared" si="37"/>
        <v>1696.26</v>
      </c>
      <c r="Q111" s="112"/>
    </row>
    <row r="112" spans="1:17" ht="23.1" customHeight="1" x14ac:dyDescent="0.2">
      <c r="A112" s="38">
        <v>84</v>
      </c>
      <c r="B112" s="192" t="s">
        <v>1119</v>
      </c>
      <c r="C112" s="192"/>
      <c r="D112" s="193" t="s">
        <v>1056</v>
      </c>
      <c r="E112" s="194">
        <v>37359.85</v>
      </c>
      <c r="F112" s="194">
        <v>2034.96</v>
      </c>
      <c r="G112" s="194" t="s">
        <v>998</v>
      </c>
      <c r="H112" s="194">
        <v>35006.800000000003</v>
      </c>
      <c r="I112" s="108">
        <f t="shared" si="30"/>
        <v>5288.0362537764358</v>
      </c>
      <c r="J112" s="108">
        <f t="shared" si="31"/>
        <v>355.44561933534675</v>
      </c>
      <c r="K112" s="42">
        <f t="shared" si="32"/>
        <v>5643.481873111783</v>
      </c>
      <c r="L112" s="109">
        <f t="shared" si="33"/>
        <v>5288.0362537764358</v>
      </c>
      <c r="M112" s="109">
        <f t="shared" si="34"/>
        <v>35006.800000000003</v>
      </c>
      <c r="N112" s="109">
        <f t="shared" si="35"/>
        <v>355.44561933534675</v>
      </c>
      <c r="O112" s="109">
        <f t="shared" si="36"/>
        <v>2353.0499999999956</v>
      </c>
      <c r="P112" s="109">
        <f t="shared" si="37"/>
        <v>37359.85</v>
      </c>
      <c r="Q112" s="112"/>
    </row>
    <row r="113" spans="1:17" ht="23.1" customHeight="1" x14ac:dyDescent="0.2">
      <c r="A113" s="38">
        <v>85</v>
      </c>
      <c r="B113" s="192" t="s">
        <v>1120</v>
      </c>
      <c r="C113" s="192"/>
      <c r="D113" s="193" t="s">
        <v>1057</v>
      </c>
      <c r="E113" s="194">
        <v>119871.34</v>
      </c>
      <c r="F113" s="194">
        <v>4684.32</v>
      </c>
      <c r="G113" s="194" t="s">
        <v>999</v>
      </c>
      <c r="H113" s="194">
        <v>114269.63</v>
      </c>
      <c r="I113" s="108">
        <f t="shared" si="30"/>
        <v>5056.1783185840704</v>
      </c>
      <c r="J113" s="108">
        <f t="shared" si="31"/>
        <v>247.86327433628281</v>
      </c>
      <c r="K113" s="42">
        <f t="shared" si="32"/>
        <v>5304.0415929203537</v>
      </c>
      <c r="L113" s="109">
        <f t="shared" si="33"/>
        <v>5056.1783185840704</v>
      </c>
      <c r="M113" s="109">
        <f t="shared" si="34"/>
        <v>114269.63</v>
      </c>
      <c r="N113" s="109">
        <f t="shared" si="35"/>
        <v>247.86327433628281</v>
      </c>
      <c r="O113" s="109">
        <f t="shared" si="36"/>
        <v>5601.7099999999919</v>
      </c>
      <c r="P113" s="109">
        <f t="shared" si="37"/>
        <v>119871.34</v>
      </c>
      <c r="Q113" s="112"/>
    </row>
    <row r="114" spans="1:17" ht="23.1" customHeight="1" x14ac:dyDescent="0.2">
      <c r="A114" s="38">
        <v>86</v>
      </c>
      <c r="B114" s="192" t="s">
        <v>1121</v>
      </c>
      <c r="C114" s="192"/>
      <c r="D114" s="193" t="s">
        <v>1058</v>
      </c>
      <c r="E114" s="194">
        <v>33834.07</v>
      </c>
      <c r="F114" s="194">
        <v>1484.86</v>
      </c>
      <c r="G114" s="194" t="s">
        <v>1000</v>
      </c>
      <c r="H114" s="194">
        <v>32126.34</v>
      </c>
      <c r="I114" s="108">
        <f t="shared" si="30"/>
        <v>6763.44</v>
      </c>
      <c r="J114" s="108">
        <f t="shared" si="31"/>
        <v>359.52210526315781</v>
      </c>
      <c r="K114" s="42">
        <f t="shared" si="32"/>
        <v>7122.9621052631574</v>
      </c>
      <c r="L114" s="109">
        <f t="shared" si="33"/>
        <v>6763.44</v>
      </c>
      <c r="M114" s="109">
        <f t="shared" si="34"/>
        <v>32126.339999999997</v>
      </c>
      <c r="N114" s="109">
        <f t="shared" si="35"/>
        <v>359.52210526315781</v>
      </c>
      <c r="O114" s="109">
        <f t="shared" si="36"/>
        <v>1707.7299999999996</v>
      </c>
      <c r="P114" s="109">
        <f t="shared" si="37"/>
        <v>33834.069999999992</v>
      </c>
      <c r="Q114" s="112"/>
    </row>
    <row r="115" spans="1:17" ht="23.1" customHeight="1" x14ac:dyDescent="0.2">
      <c r="A115" s="38">
        <v>87</v>
      </c>
      <c r="B115" s="192" t="s">
        <v>900</v>
      </c>
      <c r="C115" s="192"/>
      <c r="D115" s="193" t="s">
        <v>1059</v>
      </c>
      <c r="E115" s="194">
        <v>8323.5300000000007</v>
      </c>
      <c r="F115" s="194">
        <v>513.44000000000005</v>
      </c>
      <c r="G115" s="194" t="s">
        <v>1001</v>
      </c>
      <c r="H115" s="194">
        <v>7757.04</v>
      </c>
      <c r="I115" s="108">
        <f t="shared" si="30"/>
        <v>448.38381502890172</v>
      </c>
      <c r="J115" s="108">
        <f t="shared" si="31"/>
        <v>32.745086705202354</v>
      </c>
      <c r="K115" s="42">
        <f t="shared" si="32"/>
        <v>481.12890173410409</v>
      </c>
      <c r="L115" s="109">
        <f t="shared" si="33"/>
        <v>448.38381502890172</v>
      </c>
      <c r="M115" s="109">
        <f t="shared" si="34"/>
        <v>7757.04</v>
      </c>
      <c r="N115" s="109">
        <f t="shared" si="35"/>
        <v>32.745086705202354</v>
      </c>
      <c r="O115" s="109">
        <f t="shared" si="36"/>
        <v>566.49000000000069</v>
      </c>
      <c r="P115" s="109">
        <f t="shared" si="37"/>
        <v>8323.5300000000007</v>
      </c>
      <c r="Q115" s="112"/>
    </row>
    <row r="116" spans="1:17" ht="23.1" customHeight="1" x14ac:dyDescent="0.2">
      <c r="A116" s="322" t="s">
        <v>480</v>
      </c>
      <c r="B116" s="323"/>
      <c r="C116" s="323"/>
      <c r="D116" s="323"/>
      <c r="E116" s="323"/>
      <c r="F116" s="323"/>
      <c r="G116" s="323"/>
      <c r="H116" s="323"/>
      <c r="I116" s="108"/>
      <c r="J116" s="108"/>
      <c r="K116" s="42"/>
      <c r="L116" s="109"/>
      <c r="M116" s="109"/>
      <c r="N116" s="109"/>
      <c r="O116" s="109"/>
      <c r="P116" s="109"/>
      <c r="Q116" s="112"/>
    </row>
    <row r="117" spans="1:17" ht="23.1" customHeight="1" x14ac:dyDescent="0.2">
      <c r="A117" s="72">
        <v>88</v>
      </c>
      <c r="B117" s="195" t="s">
        <v>1122</v>
      </c>
      <c r="C117" s="195"/>
      <c r="D117" s="196" t="s">
        <v>1060</v>
      </c>
      <c r="E117" s="197">
        <v>32715.79</v>
      </c>
      <c r="F117" s="197">
        <v>1505.21</v>
      </c>
      <c r="G117" s="197" t="s">
        <v>1002</v>
      </c>
      <c r="H117" s="197">
        <v>30111.96</v>
      </c>
      <c r="I117" s="108">
        <f t="shared" si="30"/>
        <v>3117.1801242236024</v>
      </c>
      <c r="J117" s="108">
        <f t="shared" si="31"/>
        <v>269.54761904761921</v>
      </c>
      <c r="K117" s="42">
        <f t="shared" si="32"/>
        <v>3386.7277432712217</v>
      </c>
      <c r="L117" s="109">
        <f t="shared" si="33"/>
        <v>3117.1801242236024</v>
      </c>
      <c r="M117" s="109">
        <f t="shared" si="34"/>
        <v>30111.96</v>
      </c>
      <c r="N117" s="109">
        <f t="shared" si="35"/>
        <v>269.54761904761921</v>
      </c>
      <c r="O117" s="109">
        <f t="shared" si="36"/>
        <v>2603.8300000000017</v>
      </c>
      <c r="P117" s="109">
        <f t="shared" si="37"/>
        <v>32715.79</v>
      </c>
      <c r="Q117" s="112"/>
    </row>
    <row r="118" spans="1:17" ht="23.1" customHeight="1" x14ac:dyDescent="0.2">
      <c r="A118" s="326" t="s">
        <v>491</v>
      </c>
      <c r="B118" s="327"/>
      <c r="C118" s="327"/>
      <c r="D118" s="327"/>
      <c r="E118" s="327"/>
      <c r="F118" s="327"/>
      <c r="G118" s="327"/>
      <c r="H118" s="327"/>
      <c r="I118" s="108"/>
      <c r="J118" s="108"/>
      <c r="K118" s="42"/>
      <c r="L118" s="109"/>
      <c r="M118" s="110">
        <f>SUM(M119:M143)</f>
        <v>168817.72520000002</v>
      </c>
      <c r="N118" s="109"/>
      <c r="O118" s="110">
        <f>SUM(O119:O143)</f>
        <v>52651.17653897401</v>
      </c>
      <c r="P118" s="110">
        <f>SUM(P119:P143)</f>
        <v>221468.90173897403</v>
      </c>
      <c r="Q118" s="111">
        <f>P118/$Q$249</f>
        <v>1269.3082401362565</v>
      </c>
    </row>
    <row r="119" spans="1:17" ht="23.1" customHeight="1" x14ac:dyDescent="0.2">
      <c r="A119" s="322" t="s">
        <v>492</v>
      </c>
      <c r="B119" s="323"/>
      <c r="C119" s="323"/>
      <c r="D119" s="323"/>
      <c r="E119" s="323"/>
      <c r="F119" s="323"/>
      <c r="G119" s="323"/>
      <c r="H119" s="323"/>
      <c r="I119" s="108"/>
      <c r="J119" s="108"/>
      <c r="K119" s="42"/>
      <c r="L119" s="109"/>
      <c r="M119" s="109"/>
      <c r="N119" s="109"/>
      <c r="O119" s="109"/>
      <c r="P119" s="109"/>
      <c r="Q119" s="112"/>
    </row>
    <row r="120" spans="1:17" ht="23.1" customHeight="1" x14ac:dyDescent="0.2">
      <c r="A120" s="38">
        <v>89</v>
      </c>
      <c r="B120" s="198" t="s">
        <v>1123</v>
      </c>
      <c r="C120" s="198"/>
      <c r="D120" s="199" t="s">
        <v>1061</v>
      </c>
      <c r="E120" s="200">
        <v>18039.68</v>
      </c>
      <c r="F120" s="200">
        <v>6134.66</v>
      </c>
      <c r="G120" s="200" t="s">
        <v>901</v>
      </c>
      <c r="H120" s="200">
        <v>11364.13</v>
      </c>
      <c r="I120" s="108">
        <f t="shared" si="30"/>
        <v>94.637991339107259</v>
      </c>
      <c r="J120" s="108">
        <f t="shared" si="31"/>
        <v>55.592521652231852</v>
      </c>
      <c r="K120" s="42">
        <f t="shared" si="32"/>
        <v>150.23051299133911</v>
      </c>
      <c r="L120" s="109">
        <f t="shared" si="33"/>
        <v>94.637991339107259</v>
      </c>
      <c r="M120" s="109">
        <f t="shared" si="34"/>
        <v>11364.13</v>
      </c>
      <c r="N120" s="109">
        <f t="shared" si="35"/>
        <v>55.592521652231852</v>
      </c>
      <c r="O120" s="109">
        <f t="shared" si="36"/>
        <v>6675.5500000000011</v>
      </c>
      <c r="P120" s="109">
        <f t="shared" si="37"/>
        <v>18039.68</v>
      </c>
      <c r="Q120" s="112"/>
    </row>
    <row r="121" spans="1:17" ht="23.1" customHeight="1" x14ac:dyDescent="0.2">
      <c r="A121" s="38">
        <v>90</v>
      </c>
      <c r="B121" s="198" t="s">
        <v>1124</v>
      </c>
      <c r="C121" s="198"/>
      <c r="D121" s="199" t="s">
        <v>1061</v>
      </c>
      <c r="E121" s="200">
        <v>29993.82</v>
      </c>
      <c r="F121" s="200">
        <v>776.34</v>
      </c>
      <c r="G121" s="200" t="s">
        <v>902</v>
      </c>
      <c r="H121" s="200">
        <v>28279.19</v>
      </c>
      <c r="I121" s="108">
        <f t="shared" si="30"/>
        <v>235.50291472351765</v>
      </c>
      <c r="J121" s="108">
        <f t="shared" si="31"/>
        <v>14.279063957361767</v>
      </c>
      <c r="K121" s="42">
        <f t="shared" si="32"/>
        <v>249.7819786808794</v>
      </c>
      <c r="L121" s="109">
        <f t="shared" si="33"/>
        <v>235.50291472351765</v>
      </c>
      <c r="M121" s="109">
        <f t="shared" si="34"/>
        <v>28279.19</v>
      </c>
      <c r="N121" s="109">
        <f t="shared" si="35"/>
        <v>14.279063957361767</v>
      </c>
      <c r="O121" s="109">
        <f t="shared" si="36"/>
        <v>1714.630000000001</v>
      </c>
      <c r="P121" s="109">
        <f t="shared" si="37"/>
        <v>29993.82</v>
      </c>
      <c r="Q121" s="112"/>
    </row>
    <row r="122" spans="1:17" ht="23.1" customHeight="1" x14ac:dyDescent="0.2">
      <c r="A122" s="38">
        <v>91</v>
      </c>
      <c r="B122" s="198" t="s">
        <v>1125</v>
      </c>
      <c r="C122" s="198"/>
      <c r="D122" s="199" t="s">
        <v>1061</v>
      </c>
      <c r="E122" s="200">
        <v>7336.32</v>
      </c>
      <c r="F122" s="200">
        <v>1339.28</v>
      </c>
      <c r="G122" s="200" t="s">
        <v>903</v>
      </c>
      <c r="H122" s="200">
        <v>5681.1</v>
      </c>
      <c r="I122" s="108">
        <f t="shared" si="30"/>
        <v>47.310959360426388</v>
      </c>
      <c r="J122" s="108">
        <f t="shared" si="31"/>
        <v>13.784310459693533</v>
      </c>
      <c r="K122" s="42">
        <f t="shared" si="32"/>
        <v>61.095269820119924</v>
      </c>
      <c r="L122" s="109">
        <f t="shared" si="33"/>
        <v>47.310959360426388</v>
      </c>
      <c r="M122" s="109">
        <f t="shared" si="34"/>
        <v>5681.1</v>
      </c>
      <c r="N122" s="109">
        <f t="shared" si="35"/>
        <v>13.784310459693533</v>
      </c>
      <c r="O122" s="109">
        <f t="shared" si="36"/>
        <v>1655.2199999999993</v>
      </c>
      <c r="P122" s="109">
        <f t="shared" si="37"/>
        <v>7336.32</v>
      </c>
      <c r="Q122" s="112"/>
    </row>
    <row r="123" spans="1:17" ht="23.1" customHeight="1" x14ac:dyDescent="0.2">
      <c r="A123" s="38">
        <v>92</v>
      </c>
      <c r="B123" s="198" t="s">
        <v>904</v>
      </c>
      <c r="C123" s="198"/>
      <c r="D123" s="199">
        <v>7.2047999999999996</v>
      </c>
      <c r="E123" s="200">
        <v>44209.95</v>
      </c>
      <c r="F123" s="200">
        <v>10219.290000000001</v>
      </c>
      <c r="G123" s="200">
        <v>2834.51</v>
      </c>
      <c r="H123" s="200">
        <v>31156.15</v>
      </c>
      <c r="I123" s="108">
        <f t="shared" si="30"/>
        <v>4324.3601487896958</v>
      </c>
      <c r="J123" s="108">
        <f t="shared" si="31"/>
        <v>1811.81989784588</v>
      </c>
      <c r="K123" s="42">
        <f t="shared" si="32"/>
        <v>6136.1800466355762</v>
      </c>
      <c r="L123" s="109">
        <f t="shared" si="33"/>
        <v>4324.3601487896958</v>
      </c>
      <c r="M123" s="109">
        <f t="shared" si="34"/>
        <v>31156.149999999998</v>
      </c>
      <c r="N123" s="109">
        <f t="shared" si="35"/>
        <v>1811.81989784588</v>
      </c>
      <c r="O123" s="109">
        <f t="shared" si="36"/>
        <v>13053.799999999996</v>
      </c>
      <c r="P123" s="109">
        <f t="shared" si="37"/>
        <v>44209.95</v>
      </c>
      <c r="Q123" s="112"/>
    </row>
    <row r="124" spans="1:17" ht="23.1" customHeight="1" x14ac:dyDescent="0.2">
      <c r="A124" s="38">
        <v>93</v>
      </c>
      <c r="B124" s="198" t="s">
        <v>1126</v>
      </c>
      <c r="C124" s="198"/>
      <c r="D124" s="199" t="s">
        <v>1061</v>
      </c>
      <c r="E124" s="200">
        <v>7336.32</v>
      </c>
      <c r="F124" s="200">
        <v>1339.28</v>
      </c>
      <c r="G124" s="200" t="s">
        <v>903</v>
      </c>
      <c r="H124" s="200">
        <v>5681.1</v>
      </c>
      <c r="I124" s="108">
        <f t="shared" si="30"/>
        <v>47.310959360426388</v>
      </c>
      <c r="J124" s="108">
        <f t="shared" si="31"/>
        <v>13.784310459693533</v>
      </c>
      <c r="K124" s="42">
        <f t="shared" si="32"/>
        <v>61.095269820119924</v>
      </c>
      <c r="L124" s="109">
        <f t="shared" si="33"/>
        <v>47.310959360426388</v>
      </c>
      <c r="M124" s="109">
        <f t="shared" si="34"/>
        <v>5681.1</v>
      </c>
      <c r="N124" s="109">
        <f t="shared" si="35"/>
        <v>13.784310459693533</v>
      </c>
      <c r="O124" s="109">
        <f t="shared" si="36"/>
        <v>1655.2199999999993</v>
      </c>
      <c r="P124" s="109">
        <f t="shared" si="37"/>
        <v>7336.32</v>
      </c>
      <c r="Q124" s="112"/>
    </row>
    <row r="125" spans="1:17" ht="23.1" customHeight="1" x14ac:dyDescent="0.2">
      <c r="A125" s="38">
        <v>94</v>
      </c>
      <c r="B125" s="198" t="s">
        <v>1123</v>
      </c>
      <c r="C125" s="198"/>
      <c r="D125" s="199" t="s">
        <v>1061</v>
      </c>
      <c r="E125" s="200">
        <v>18039.68</v>
      </c>
      <c r="F125" s="200">
        <v>6134.66</v>
      </c>
      <c r="G125" s="200" t="s">
        <v>901</v>
      </c>
      <c r="H125" s="200">
        <v>11364.13</v>
      </c>
      <c r="I125" s="108">
        <f t="shared" si="30"/>
        <v>94.637991339107259</v>
      </c>
      <c r="J125" s="108">
        <f t="shared" si="31"/>
        <v>55.592521652231852</v>
      </c>
      <c r="K125" s="42">
        <f t="shared" si="32"/>
        <v>150.23051299133911</v>
      </c>
      <c r="L125" s="109">
        <f t="shared" si="33"/>
        <v>94.637991339107259</v>
      </c>
      <c r="M125" s="109">
        <f t="shared" si="34"/>
        <v>11364.13</v>
      </c>
      <c r="N125" s="109">
        <f t="shared" si="35"/>
        <v>55.592521652231852</v>
      </c>
      <c r="O125" s="109">
        <f t="shared" si="36"/>
        <v>6675.5500000000011</v>
      </c>
      <c r="P125" s="109">
        <f t="shared" si="37"/>
        <v>18039.68</v>
      </c>
      <c r="Q125" s="112"/>
    </row>
    <row r="126" spans="1:17" ht="23.1" customHeight="1" x14ac:dyDescent="0.2">
      <c r="A126" s="322" t="s">
        <v>514</v>
      </c>
      <c r="B126" s="323"/>
      <c r="C126" s="323"/>
      <c r="D126" s="323"/>
      <c r="E126" s="323"/>
      <c r="F126" s="323"/>
      <c r="G126" s="323"/>
      <c r="H126" s="323"/>
      <c r="I126" s="108"/>
      <c r="J126" s="108"/>
      <c r="K126" s="42"/>
      <c r="L126" s="109"/>
      <c r="M126" s="109"/>
      <c r="N126" s="109"/>
      <c r="O126" s="109"/>
      <c r="P126" s="109"/>
      <c r="Q126" s="112"/>
    </row>
    <row r="127" spans="1:17" ht="23.1" customHeight="1" x14ac:dyDescent="0.2">
      <c r="A127" s="38">
        <v>95</v>
      </c>
      <c r="B127" s="201" t="s">
        <v>1123</v>
      </c>
      <c r="C127" s="201"/>
      <c r="D127" s="202" t="s">
        <v>1062</v>
      </c>
      <c r="E127" s="203">
        <v>2373.64</v>
      </c>
      <c r="F127" s="203">
        <v>807.19</v>
      </c>
      <c r="G127" s="203" t="s">
        <v>905</v>
      </c>
      <c r="H127" s="203">
        <v>1495.28</v>
      </c>
      <c r="I127" s="108">
        <f t="shared" si="30"/>
        <v>94.6379746835443</v>
      </c>
      <c r="J127" s="108">
        <f t="shared" si="31"/>
        <v>55.592405063291132</v>
      </c>
      <c r="K127" s="42">
        <f t="shared" si="32"/>
        <v>150.23037974683544</v>
      </c>
      <c r="L127" s="109">
        <f t="shared" si="33"/>
        <v>94.6379746835443</v>
      </c>
      <c r="M127" s="109">
        <f t="shared" si="34"/>
        <v>1495.28</v>
      </c>
      <c r="N127" s="109">
        <f t="shared" si="35"/>
        <v>55.592405063291132</v>
      </c>
      <c r="O127" s="109">
        <f t="shared" si="36"/>
        <v>878.3599999999999</v>
      </c>
      <c r="P127" s="109">
        <f t="shared" si="37"/>
        <v>2373.64</v>
      </c>
      <c r="Q127" s="112"/>
    </row>
    <row r="128" spans="1:17" ht="23.1" customHeight="1" x14ac:dyDescent="0.2">
      <c r="A128" s="38">
        <v>96</v>
      </c>
      <c r="B128" s="201" t="s">
        <v>1127</v>
      </c>
      <c r="C128" s="201"/>
      <c r="D128" s="202" t="s">
        <v>1062</v>
      </c>
      <c r="E128" s="203">
        <v>3157.24</v>
      </c>
      <c r="F128" s="203">
        <v>81.72</v>
      </c>
      <c r="G128" s="203" t="s">
        <v>906</v>
      </c>
      <c r="H128" s="203">
        <v>2976.75</v>
      </c>
      <c r="I128" s="108">
        <f t="shared" si="30"/>
        <v>188.40189873417719</v>
      </c>
      <c r="J128" s="108">
        <f t="shared" si="31"/>
        <v>11.423417721518973</v>
      </c>
      <c r="K128" s="42">
        <f t="shared" si="32"/>
        <v>199.82531645569617</v>
      </c>
      <c r="L128" s="109">
        <f t="shared" si="33"/>
        <v>188.40189873417719</v>
      </c>
      <c r="M128" s="109">
        <f t="shared" si="34"/>
        <v>2976.75</v>
      </c>
      <c r="N128" s="109">
        <f t="shared" si="35"/>
        <v>11.423417721518973</v>
      </c>
      <c r="O128" s="109">
        <f t="shared" si="36"/>
        <v>180.48999999999978</v>
      </c>
      <c r="P128" s="109">
        <f t="shared" si="37"/>
        <v>3157.24</v>
      </c>
      <c r="Q128" s="112"/>
    </row>
    <row r="129" spans="1:17" ht="23.1" customHeight="1" x14ac:dyDescent="0.2">
      <c r="A129" s="38">
        <v>97</v>
      </c>
      <c r="B129" s="201" t="s">
        <v>1125</v>
      </c>
      <c r="C129" s="201"/>
      <c r="D129" s="202" t="s">
        <v>1062</v>
      </c>
      <c r="E129" s="203">
        <v>965.31</v>
      </c>
      <c r="F129" s="203">
        <v>176.22</v>
      </c>
      <c r="G129" s="203" t="s">
        <v>907</v>
      </c>
      <c r="H129" s="203">
        <v>747.52</v>
      </c>
      <c r="I129" s="108">
        <f t="shared" si="30"/>
        <v>47.311392405063287</v>
      </c>
      <c r="J129" s="108">
        <f t="shared" si="31"/>
        <v>13.784177215189871</v>
      </c>
      <c r="K129" s="42">
        <f t="shared" si="32"/>
        <v>61.095569620253158</v>
      </c>
      <c r="L129" s="109">
        <f t="shared" si="33"/>
        <v>47.311392405063287</v>
      </c>
      <c r="M129" s="109">
        <f t="shared" si="34"/>
        <v>747.52</v>
      </c>
      <c r="N129" s="109">
        <f t="shared" si="35"/>
        <v>13.784177215189871</v>
      </c>
      <c r="O129" s="109">
        <f t="shared" si="36"/>
        <v>217.78999999999996</v>
      </c>
      <c r="P129" s="109">
        <f t="shared" si="37"/>
        <v>965.31</v>
      </c>
      <c r="Q129" s="112"/>
    </row>
    <row r="130" spans="1:17" ht="23.1" customHeight="1" x14ac:dyDescent="0.2">
      <c r="A130" s="38">
        <v>98</v>
      </c>
      <c r="B130" s="201" t="s">
        <v>904</v>
      </c>
      <c r="C130" s="201"/>
      <c r="D130" s="202">
        <v>0.94799999999999995</v>
      </c>
      <c r="E130" s="203">
        <v>5817.1</v>
      </c>
      <c r="F130" s="203">
        <v>1344.64</v>
      </c>
      <c r="G130" s="203">
        <v>372.96</v>
      </c>
      <c r="H130" s="203">
        <v>4099.5</v>
      </c>
      <c r="I130" s="108">
        <f t="shared" si="30"/>
        <v>4324.3670886075952</v>
      </c>
      <c r="J130" s="108">
        <f t="shared" si="31"/>
        <v>1811.8143459915616</v>
      </c>
      <c r="K130" s="42">
        <f t="shared" si="32"/>
        <v>6136.181434599157</v>
      </c>
      <c r="L130" s="109">
        <v>4324</v>
      </c>
      <c r="M130" s="109">
        <f t="shared" si="34"/>
        <v>4099.152</v>
      </c>
      <c r="N130" s="109">
        <v>1811.81989784588</v>
      </c>
      <c r="O130" s="109">
        <f t="shared" si="36"/>
        <v>1717.6052631578941</v>
      </c>
      <c r="P130" s="109">
        <f t="shared" si="37"/>
        <v>5816.7572631578942</v>
      </c>
      <c r="Q130" s="112"/>
    </row>
    <row r="131" spans="1:17" ht="23.1" customHeight="1" x14ac:dyDescent="0.2">
      <c r="A131" s="38">
        <v>99</v>
      </c>
      <c r="B131" s="201" t="s">
        <v>1126</v>
      </c>
      <c r="C131" s="201"/>
      <c r="D131" s="202" t="s">
        <v>1062</v>
      </c>
      <c r="E131" s="203">
        <v>965.31</v>
      </c>
      <c r="F131" s="203">
        <v>176.22</v>
      </c>
      <c r="G131" s="203" t="s">
        <v>907</v>
      </c>
      <c r="H131" s="203">
        <v>747.52</v>
      </c>
      <c r="I131" s="108">
        <f t="shared" si="30"/>
        <v>47.311392405063287</v>
      </c>
      <c r="J131" s="108">
        <f t="shared" si="31"/>
        <v>13.784177215189871</v>
      </c>
      <c r="K131" s="42">
        <f t="shared" si="32"/>
        <v>61.095569620253158</v>
      </c>
      <c r="L131" s="109">
        <f t="shared" si="33"/>
        <v>47.311392405063287</v>
      </c>
      <c r="M131" s="109">
        <f t="shared" si="34"/>
        <v>747.52</v>
      </c>
      <c r="N131" s="109">
        <f t="shared" si="35"/>
        <v>13.784177215189871</v>
      </c>
      <c r="O131" s="109">
        <f t="shared" si="36"/>
        <v>217.78999999999996</v>
      </c>
      <c r="P131" s="109">
        <f t="shared" si="37"/>
        <v>965.31</v>
      </c>
      <c r="Q131" s="112"/>
    </row>
    <row r="132" spans="1:17" ht="23.1" customHeight="1" x14ac:dyDescent="0.2">
      <c r="A132" s="38">
        <v>100</v>
      </c>
      <c r="B132" s="201" t="s">
        <v>1123</v>
      </c>
      <c r="C132" s="201"/>
      <c r="D132" s="202" t="s">
        <v>1062</v>
      </c>
      <c r="E132" s="203">
        <v>2373.64</v>
      </c>
      <c r="F132" s="203">
        <v>807.19</v>
      </c>
      <c r="G132" s="203" t="s">
        <v>905</v>
      </c>
      <c r="H132" s="203">
        <v>1495.28</v>
      </c>
      <c r="I132" s="108">
        <f t="shared" si="30"/>
        <v>94.6379746835443</v>
      </c>
      <c r="J132" s="108">
        <f t="shared" si="31"/>
        <v>55.592405063291132</v>
      </c>
      <c r="K132" s="42">
        <f t="shared" si="32"/>
        <v>150.23037974683544</v>
      </c>
      <c r="L132" s="109">
        <f t="shared" si="33"/>
        <v>94.6379746835443</v>
      </c>
      <c r="M132" s="109">
        <f t="shared" si="34"/>
        <v>1495.28</v>
      </c>
      <c r="N132" s="109">
        <f t="shared" si="35"/>
        <v>55.592405063291132</v>
      </c>
      <c r="O132" s="109">
        <f t="shared" si="36"/>
        <v>878.3599999999999</v>
      </c>
      <c r="P132" s="109">
        <f t="shared" si="37"/>
        <v>2373.64</v>
      </c>
      <c r="Q132" s="112"/>
    </row>
    <row r="133" spans="1:17" ht="23.1" customHeight="1" x14ac:dyDescent="0.2">
      <c r="A133" s="322" t="s">
        <v>529</v>
      </c>
      <c r="B133" s="323"/>
      <c r="C133" s="323"/>
      <c r="D133" s="323"/>
      <c r="E133" s="323"/>
      <c r="F133" s="323"/>
      <c r="G133" s="323"/>
      <c r="H133" s="323"/>
      <c r="I133" s="108"/>
      <c r="J133" s="108"/>
      <c r="K133" s="42"/>
      <c r="L133" s="109"/>
      <c r="M133" s="109"/>
      <c r="N133" s="109"/>
      <c r="O133" s="109"/>
      <c r="P133" s="109"/>
      <c r="Q133" s="112"/>
    </row>
    <row r="134" spans="1:17" ht="23.1" customHeight="1" x14ac:dyDescent="0.2">
      <c r="A134" s="38">
        <v>101</v>
      </c>
      <c r="B134" s="204" t="s">
        <v>1123</v>
      </c>
      <c r="C134" s="204"/>
      <c r="D134" s="205" t="s">
        <v>1045</v>
      </c>
      <c r="E134" s="206">
        <v>450.69</v>
      </c>
      <c r="F134" s="206">
        <v>153.26</v>
      </c>
      <c r="G134" s="206" t="s">
        <v>908</v>
      </c>
      <c r="H134" s="206">
        <v>283.92</v>
      </c>
      <c r="I134" s="108">
        <f t="shared" si="30"/>
        <v>94.64</v>
      </c>
      <c r="J134" s="108">
        <f t="shared" si="31"/>
        <v>55.589999999999996</v>
      </c>
      <c r="K134" s="42">
        <f t="shared" si="32"/>
        <v>150.22999999999999</v>
      </c>
      <c r="L134" s="109">
        <f t="shared" si="33"/>
        <v>94.64</v>
      </c>
      <c r="M134" s="109">
        <f t="shared" si="34"/>
        <v>283.92</v>
      </c>
      <c r="N134" s="109">
        <f t="shared" si="35"/>
        <v>55.589999999999996</v>
      </c>
      <c r="O134" s="109">
        <f t="shared" si="36"/>
        <v>166.76999999999998</v>
      </c>
      <c r="P134" s="109">
        <f t="shared" si="37"/>
        <v>450.69</v>
      </c>
      <c r="Q134" s="112"/>
    </row>
    <row r="135" spans="1:17" ht="23.1" customHeight="1" x14ac:dyDescent="0.2">
      <c r="A135" s="38">
        <v>102</v>
      </c>
      <c r="B135" s="204" t="s">
        <v>1128</v>
      </c>
      <c r="C135" s="204"/>
      <c r="D135" s="205" t="s">
        <v>1045</v>
      </c>
      <c r="E135" s="206">
        <v>299.74</v>
      </c>
      <c r="F135" s="206">
        <v>7.76</v>
      </c>
      <c r="G135" s="206" t="s">
        <v>909</v>
      </c>
      <c r="H135" s="206">
        <v>282.60000000000002</v>
      </c>
      <c r="I135" s="108">
        <f t="shared" si="30"/>
        <v>94.2</v>
      </c>
      <c r="J135" s="108">
        <f t="shared" si="31"/>
        <v>5.7133333333333285</v>
      </c>
      <c r="K135" s="42">
        <f t="shared" si="32"/>
        <v>99.913333333333327</v>
      </c>
      <c r="L135" s="109">
        <f t="shared" si="33"/>
        <v>94.2</v>
      </c>
      <c r="M135" s="109">
        <f t="shared" si="34"/>
        <v>282.60000000000002</v>
      </c>
      <c r="N135" s="109">
        <f t="shared" si="35"/>
        <v>5.7133333333333285</v>
      </c>
      <c r="O135" s="109">
        <f t="shared" si="36"/>
        <v>17.139999999999986</v>
      </c>
      <c r="P135" s="109">
        <f t="shared" si="37"/>
        <v>299.74</v>
      </c>
      <c r="Q135" s="112"/>
    </row>
    <row r="136" spans="1:17" ht="23.1" customHeight="1" x14ac:dyDescent="0.2">
      <c r="A136" s="38">
        <v>103</v>
      </c>
      <c r="B136" s="204" t="s">
        <v>1125</v>
      </c>
      <c r="C136" s="204"/>
      <c r="D136" s="205" t="s">
        <v>1045</v>
      </c>
      <c r="E136" s="206">
        <v>183.29</v>
      </c>
      <c r="F136" s="206">
        <v>33.46</v>
      </c>
      <c r="G136" s="206" t="s">
        <v>910</v>
      </c>
      <c r="H136" s="206">
        <v>141.94</v>
      </c>
      <c r="I136" s="108">
        <f t="shared" si="30"/>
        <v>47.313333333333333</v>
      </c>
      <c r="J136" s="108">
        <f t="shared" si="31"/>
        <v>13.783333333333331</v>
      </c>
      <c r="K136" s="42">
        <f t="shared" si="32"/>
        <v>61.096666666666664</v>
      </c>
      <c r="L136" s="109">
        <f t="shared" si="33"/>
        <v>47.313333333333333</v>
      </c>
      <c r="M136" s="109">
        <f t="shared" si="34"/>
        <v>141.94</v>
      </c>
      <c r="N136" s="109">
        <f t="shared" si="35"/>
        <v>13.783333333333331</v>
      </c>
      <c r="O136" s="109">
        <f t="shared" si="36"/>
        <v>41.349999999999994</v>
      </c>
      <c r="P136" s="109">
        <f t="shared" si="37"/>
        <v>183.29</v>
      </c>
      <c r="Q136" s="112"/>
    </row>
    <row r="137" spans="1:17" ht="23.1" customHeight="1" x14ac:dyDescent="0.2">
      <c r="A137" s="38">
        <v>104</v>
      </c>
      <c r="B137" s="204" t="s">
        <v>904</v>
      </c>
      <c r="C137" s="204"/>
      <c r="D137" s="205">
        <v>1.8E-3</v>
      </c>
      <c r="E137" s="206">
        <v>11.05</v>
      </c>
      <c r="F137" s="206">
        <v>2.5499999999999998</v>
      </c>
      <c r="G137" s="206">
        <v>0.71</v>
      </c>
      <c r="H137" s="206">
        <v>7.79</v>
      </c>
      <c r="I137" s="108">
        <f t="shared" si="30"/>
        <v>4327.7777777777783</v>
      </c>
      <c r="J137" s="108">
        <f t="shared" si="31"/>
        <v>1811.1111111111115</v>
      </c>
      <c r="K137" s="42">
        <f t="shared" si="32"/>
        <v>6138.8888888888896</v>
      </c>
      <c r="L137" s="109">
        <v>4324</v>
      </c>
      <c r="M137" s="109">
        <f t="shared" si="34"/>
        <v>7.7831999999999999</v>
      </c>
      <c r="N137" s="109">
        <v>1811.81989784588</v>
      </c>
      <c r="O137" s="109">
        <f t="shared" si="36"/>
        <v>3.2612758161225837</v>
      </c>
      <c r="P137" s="109">
        <f t="shared" si="37"/>
        <v>11.044475816122583</v>
      </c>
      <c r="Q137" s="112"/>
    </row>
    <row r="138" spans="1:17" ht="23.1" customHeight="1" x14ac:dyDescent="0.2">
      <c r="A138" s="38">
        <v>105</v>
      </c>
      <c r="B138" s="204" t="s">
        <v>1126</v>
      </c>
      <c r="C138" s="204"/>
      <c r="D138" s="205" t="s">
        <v>1045</v>
      </c>
      <c r="E138" s="206">
        <v>183.29</v>
      </c>
      <c r="F138" s="206">
        <v>33.46</v>
      </c>
      <c r="G138" s="206" t="s">
        <v>910</v>
      </c>
      <c r="H138" s="206">
        <v>141.94</v>
      </c>
      <c r="I138" s="108">
        <f t="shared" si="30"/>
        <v>47.313333333333333</v>
      </c>
      <c r="J138" s="108">
        <f t="shared" si="31"/>
        <v>13.783333333333331</v>
      </c>
      <c r="K138" s="42">
        <f t="shared" si="32"/>
        <v>61.096666666666664</v>
      </c>
      <c r="L138" s="109">
        <v>47.313333333333333</v>
      </c>
      <c r="M138" s="109">
        <f t="shared" si="34"/>
        <v>141.94</v>
      </c>
      <c r="N138" s="109">
        <v>13.783333333333331</v>
      </c>
      <c r="O138" s="109">
        <f t="shared" si="36"/>
        <v>41.349999999999994</v>
      </c>
      <c r="P138" s="109">
        <f t="shared" si="37"/>
        <v>183.29</v>
      </c>
      <c r="Q138" s="112"/>
    </row>
    <row r="139" spans="1:17" ht="23.1" customHeight="1" x14ac:dyDescent="0.2">
      <c r="A139" s="72">
        <v>106</v>
      </c>
      <c r="B139" s="204" t="s">
        <v>1123</v>
      </c>
      <c r="C139" s="204"/>
      <c r="D139" s="205" t="s">
        <v>1045</v>
      </c>
      <c r="E139" s="206">
        <v>450.69</v>
      </c>
      <c r="F139" s="206">
        <v>153.26</v>
      </c>
      <c r="G139" s="206" t="s">
        <v>908</v>
      </c>
      <c r="H139" s="206">
        <v>283.92</v>
      </c>
      <c r="I139" s="108">
        <f t="shared" si="30"/>
        <v>94.64</v>
      </c>
      <c r="J139" s="108">
        <f t="shared" si="31"/>
        <v>55.589999999999996</v>
      </c>
      <c r="K139" s="42">
        <f t="shared" si="32"/>
        <v>150.22999999999999</v>
      </c>
      <c r="L139" s="109">
        <f t="shared" si="33"/>
        <v>94.64</v>
      </c>
      <c r="M139" s="109">
        <f t="shared" si="34"/>
        <v>283.92</v>
      </c>
      <c r="N139" s="109">
        <f t="shared" si="35"/>
        <v>55.589999999999996</v>
      </c>
      <c r="O139" s="109">
        <f t="shared" si="36"/>
        <v>166.76999999999998</v>
      </c>
      <c r="P139" s="109">
        <f t="shared" si="37"/>
        <v>450.69</v>
      </c>
      <c r="Q139" s="112"/>
    </row>
    <row r="140" spans="1:17" ht="23.1" customHeight="1" x14ac:dyDescent="0.2">
      <c r="A140" s="333" t="s">
        <v>911</v>
      </c>
      <c r="B140" s="334"/>
      <c r="C140" s="334"/>
      <c r="D140" s="335"/>
      <c r="E140" s="76"/>
      <c r="F140" s="76"/>
      <c r="G140" s="76"/>
      <c r="H140" s="76"/>
      <c r="I140" s="108"/>
      <c r="J140" s="108"/>
      <c r="K140" s="42"/>
      <c r="L140" s="109"/>
      <c r="M140" s="109"/>
      <c r="N140" s="109"/>
      <c r="O140" s="109"/>
      <c r="P140" s="109"/>
      <c r="Q140" s="112"/>
    </row>
    <row r="141" spans="1:17" ht="23.1" customHeight="1" x14ac:dyDescent="0.2">
      <c r="A141" s="72">
        <v>107</v>
      </c>
      <c r="B141" s="209" t="s">
        <v>1129</v>
      </c>
      <c r="C141" s="209"/>
      <c r="D141" s="210" t="s">
        <v>1063</v>
      </c>
      <c r="E141" s="211">
        <v>9538.94</v>
      </c>
      <c r="F141" s="211">
        <v>1459.56</v>
      </c>
      <c r="G141" s="211" t="s">
        <v>912</v>
      </c>
      <c r="H141" s="211">
        <v>7246.76</v>
      </c>
      <c r="I141" s="108">
        <f t="shared" ref="I141:I143" si="54">H141/D141</f>
        <v>52.172498200143991</v>
      </c>
      <c r="J141" s="108">
        <f t="shared" ref="J141:J143" si="55">(E141-H141)/D141</f>
        <v>16.502375809935206</v>
      </c>
      <c r="K141" s="42">
        <f t="shared" ref="K141:K143" si="56">I141+J141</f>
        <v>68.674874010079193</v>
      </c>
      <c r="L141" s="109">
        <f t="shared" ref="L141:L143" si="57">I141</f>
        <v>52.172498200143991</v>
      </c>
      <c r="M141" s="109">
        <f t="shared" ref="M141:M143" si="58">L141*D141</f>
        <v>7246.7600000000011</v>
      </c>
      <c r="N141" s="109">
        <f t="shared" ref="N141:N143" si="59">J141</f>
        <v>16.502375809935206</v>
      </c>
      <c r="O141" s="109">
        <f t="shared" ref="O141:O143" si="60">N141*D141</f>
        <v>2292.1800000000003</v>
      </c>
      <c r="P141" s="109">
        <f>M141+O141</f>
        <v>9538.9400000000023</v>
      </c>
      <c r="Q141" s="112"/>
    </row>
    <row r="142" spans="1:17" ht="23.1" customHeight="1" x14ac:dyDescent="0.2">
      <c r="A142" s="72">
        <v>108</v>
      </c>
      <c r="B142" s="209" t="s">
        <v>1003</v>
      </c>
      <c r="C142" s="209"/>
      <c r="D142" s="210">
        <v>9.7230000000000008</v>
      </c>
      <c r="E142" s="211">
        <v>39588.94</v>
      </c>
      <c r="F142" s="211">
        <v>4856.3500000000004</v>
      </c>
      <c r="G142" s="211">
        <v>20.81</v>
      </c>
      <c r="H142" s="211">
        <v>34711.78</v>
      </c>
      <c r="I142" s="108">
        <f t="shared" si="54"/>
        <v>3570.068908773012</v>
      </c>
      <c r="J142" s="108">
        <f t="shared" si="55"/>
        <v>501.61061400802254</v>
      </c>
      <c r="K142" s="42">
        <f t="shared" si="56"/>
        <v>4071.6795227810344</v>
      </c>
      <c r="L142" s="109">
        <f t="shared" si="57"/>
        <v>3570.068908773012</v>
      </c>
      <c r="M142" s="109">
        <f t="shared" si="58"/>
        <v>34711.78</v>
      </c>
      <c r="N142" s="109">
        <f t="shared" si="59"/>
        <v>501.61061400802254</v>
      </c>
      <c r="O142" s="109">
        <f t="shared" si="60"/>
        <v>4877.1600000000035</v>
      </c>
      <c r="P142" s="109">
        <f t="shared" ref="P142:P143" si="61">M142+O142</f>
        <v>39588.94</v>
      </c>
      <c r="Q142" s="112"/>
    </row>
    <row r="143" spans="1:17" ht="23.1" customHeight="1" x14ac:dyDescent="0.2">
      <c r="A143" s="72">
        <v>109</v>
      </c>
      <c r="B143" s="212" t="s">
        <v>1130</v>
      </c>
      <c r="C143" s="212"/>
      <c r="D143" s="213" t="s">
        <v>1063</v>
      </c>
      <c r="E143" s="214">
        <v>30154.61</v>
      </c>
      <c r="F143" s="214">
        <v>7261.37</v>
      </c>
      <c r="G143" s="214" t="s">
        <v>913</v>
      </c>
      <c r="H143" s="214">
        <v>20629.78</v>
      </c>
      <c r="I143" s="108">
        <f t="shared" si="54"/>
        <v>148.52253419726421</v>
      </c>
      <c r="J143" s="108">
        <f t="shared" si="55"/>
        <v>68.573290136789069</v>
      </c>
      <c r="K143" s="42">
        <f t="shared" si="56"/>
        <v>217.09582433405328</v>
      </c>
      <c r="L143" s="109">
        <f t="shared" si="57"/>
        <v>148.52253419726421</v>
      </c>
      <c r="M143" s="109">
        <f t="shared" si="58"/>
        <v>20629.78</v>
      </c>
      <c r="N143" s="109">
        <f t="shared" si="59"/>
        <v>68.573290136789069</v>
      </c>
      <c r="O143" s="109">
        <f t="shared" si="60"/>
        <v>9524.8300000000017</v>
      </c>
      <c r="P143" s="109">
        <f t="shared" si="61"/>
        <v>30154.61</v>
      </c>
      <c r="Q143" s="112"/>
    </row>
    <row r="144" spans="1:17" ht="23.1" customHeight="1" x14ac:dyDescent="0.2">
      <c r="A144" s="326" t="s">
        <v>914</v>
      </c>
      <c r="B144" s="327"/>
      <c r="C144" s="327"/>
      <c r="D144" s="327"/>
      <c r="E144" s="327"/>
      <c r="F144" s="327"/>
      <c r="G144" s="327"/>
      <c r="H144" s="327"/>
      <c r="I144" s="108"/>
      <c r="J144" s="108"/>
      <c r="K144" s="42"/>
      <c r="L144" s="109"/>
      <c r="M144" s="110">
        <f>SUM(M145:M148)</f>
        <v>360686.32</v>
      </c>
      <c r="N144" s="109"/>
      <c r="O144" s="110">
        <f>SUM(O145:O148)</f>
        <v>305239.33</v>
      </c>
      <c r="P144" s="110">
        <f>SUM(P145:P148)</f>
        <v>665925.65000000014</v>
      </c>
      <c r="Q144" s="111">
        <f>P144/$Q$249</f>
        <v>3816.6302728106384</v>
      </c>
    </row>
    <row r="145" spans="1:17" ht="23.1" customHeight="1" x14ac:dyDescent="0.2">
      <c r="A145" s="38">
        <v>110</v>
      </c>
      <c r="B145" s="215" t="s">
        <v>1004</v>
      </c>
      <c r="C145" s="215"/>
      <c r="D145" s="216">
        <v>30.059519999999999</v>
      </c>
      <c r="E145" s="217">
        <v>216133.96</v>
      </c>
      <c r="F145" s="217">
        <v>86806.78</v>
      </c>
      <c r="G145" s="217">
        <v>9644</v>
      </c>
      <c r="H145" s="217">
        <v>119683.18</v>
      </c>
      <c r="I145" s="108">
        <f t="shared" si="30"/>
        <v>3981.539958056549</v>
      </c>
      <c r="J145" s="108">
        <f t="shared" si="31"/>
        <v>3208.6600185232501</v>
      </c>
      <c r="K145" s="42">
        <f t="shared" si="32"/>
        <v>7190.1999765797991</v>
      </c>
      <c r="L145" s="109">
        <f t="shared" si="33"/>
        <v>3981.539958056549</v>
      </c>
      <c r="M145" s="109">
        <f t="shared" si="34"/>
        <v>119683.18</v>
      </c>
      <c r="N145" s="109">
        <f t="shared" si="35"/>
        <v>3208.6600185232501</v>
      </c>
      <c r="O145" s="109">
        <f t="shared" si="36"/>
        <v>96450.78</v>
      </c>
      <c r="P145" s="109">
        <f t="shared" si="37"/>
        <v>216133.96</v>
      </c>
      <c r="Q145" s="112"/>
    </row>
    <row r="146" spans="1:17" s="207" customFormat="1" ht="23.1" customHeight="1" x14ac:dyDescent="0.2">
      <c r="A146" s="208">
        <v>111</v>
      </c>
      <c r="B146" s="215" t="s">
        <v>1131</v>
      </c>
      <c r="C146" s="215"/>
      <c r="D146" s="216" t="s">
        <v>1064</v>
      </c>
      <c r="E146" s="217">
        <v>268012.83</v>
      </c>
      <c r="F146" s="217">
        <v>134884.59</v>
      </c>
      <c r="G146" s="217" t="s">
        <v>915</v>
      </c>
      <c r="H146" s="217">
        <v>130971.91</v>
      </c>
      <c r="I146" s="108">
        <f t="shared" ref="I146" si="62">H146/D146</f>
        <v>520.30792150007949</v>
      </c>
      <c r="J146" s="108">
        <f t="shared" ref="J146" si="63">(E146-H146)/D146</f>
        <v>544.41808358493574</v>
      </c>
      <c r="K146" s="211">
        <f t="shared" ref="K146" si="64">I146+J146</f>
        <v>1064.7260050850152</v>
      </c>
      <c r="L146" s="109">
        <f t="shared" ref="L146" si="65">I146</f>
        <v>520.30792150007949</v>
      </c>
      <c r="M146" s="109">
        <f t="shared" ref="M146" si="66">L146*D146</f>
        <v>130971.91</v>
      </c>
      <c r="N146" s="109">
        <f t="shared" ref="N146" si="67">J146</f>
        <v>544.41808358493574</v>
      </c>
      <c r="O146" s="109">
        <f t="shared" ref="O146" si="68">N146*D146</f>
        <v>137040.92000000001</v>
      </c>
      <c r="P146" s="109">
        <f t="shared" ref="P146" si="69">M146+O146</f>
        <v>268012.83</v>
      </c>
      <c r="Q146" s="112"/>
    </row>
    <row r="147" spans="1:17" ht="23.1" customHeight="1" x14ac:dyDescent="0.2">
      <c r="A147" s="38">
        <v>112</v>
      </c>
      <c r="B147" s="215" t="s">
        <v>1132</v>
      </c>
      <c r="C147" s="215"/>
      <c r="D147" s="216" t="s">
        <v>1066</v>
      </c>
      <c r="E147" s="217">
        <v>173834.55</v>
      </c>
      <c r="F147" s="217">
        <v>65212.03</v>
      </c>
      <c r="G147" s="217" t="s">
        <v>916</v>
      </c>
      <c r="H147" s="217">
        <v>104521.04</v>
      </c>
      <c r="I147" s="108">
        <f t="shared" si="30"/>
        <v>1795.8941580756011</v>
      </c>
      <c r="J147" s="108">
        <f t="shared" si="31"/>
        <v>1190.9537800687283</v>
      </c>
      <c r="K147" s="42">
        <f t="shared" si="32"/>
        <v>2986.8479381443294</v>
      </c>
      <c r="L147" s="109">
        <f t="shared" si="33"/>
        <v>1795.8941580756011</v>
      </c>
      <c r="M147" s="109">
        <f t="shared" si="34"/>
        <v>104521.04</v>
      </c>
      <c r="N147" s="109">
        <f t="shared" si="35"/>
        <v>1190.9537800687283</v>
      </c>
      <c r="O147" s="109">
        <f t="shared" si="36"/>
        <v>69313.509999999995</v>
      </c>
      <c r="P147" s="109">
        <f t="shared" si="37"/>
        <v>173834.55</v>
      </c>
      <c r="Q147" s="112"/>
    </row>
    <row r="148" spans="1:17" ht="23.1" customHeight="1" x14ac:dyDescent="0.2">
      <c r="A148" s="72">
        <v>113</v>
      </c>
      <c r="B148" s="218" t="s">
        <v>1133</v>
      </c>
      <c r="C148" s="218"/>
      <c r="D148" s="219" t="s">
        <v>1067</v>
      </c>
      <c r="E148" s="220">
        <v>7944.31</v>
      </c>
      <c r="F148" s="220">
        <v>2400.73</v>
      </c>
      <c r="G148" s="220">
        <v>33.39</v>
      </c>
      <c r="H148" s="220">
        <v>5510.19</v>
      </c>
      <c r="I148" s="108">
        <f t="shared" si="30"/>
        <v>15.612080103359171</v>
      </c>
      <c r="J148" s="108">
        <f t="shared" si="31"/>
        <v>6.8966181603880523</v>
      </c>
      <c r="K148" s="42">
        <f t="shared" si="32"/>
        <v>22.508698263747224</v>
      </c>
      <c r="L148" s="109">
        <f t="shared" si="33"/>
        <v>15.612080103359171</v>
      </c>
      <c r="M148" s="109">
        <f t="shared" si="34"/>
        <v>5510.19</v>
      </c>
      <c r="N148" s="109">
        <f t="shared" si="35"/>
        <v>6.8966181603880523</v>
      </c>
      <c r="O148" s="109">
        <f t="shared" si="36"/>
        <v>2434.1200000000008</v>
      </c>
      <c r="P148" s="109">
        <f t="shared" si="37"/>
        <v>7944.31</v>
      </c>
      <c r="Q148" s="112"/>
    </row>
    <row r="149" spans="1:17" ht="23.1" customHeight="1" x14ac:dyDescent="0.2">
      <c r="A149" s="326" t="s">
        <v>590</v>
      </c>
      <c r="B149" s="327"/>
      <c r="C149" s="327"/>
      <c r="D149" s="327"/>
      <c r="E149" s="327"/>
      <c r="F149" s="327"/>
      <c r="G149" s="327"/>
      <c r="H149" s="327"/>
      <c r="I149" s="108"/>
      <c r="J149" s="108"/>
      <c r="K149" s="42"/>
      <c r="L149" s="109"/>
      <c r="M149" s="110">
        <f>SUM(M150:M167)</f>
        <v>106174.59999999998</v>
      </c>
      <c r="N149" s="109"/>
      <c r="O149" s="110">
        <f>SUM(O150:O167)</f>
        <v>24946.140000000003</v>
      </c>
      <c r="P149" s="110">
        <f>SUM(P150:P167)</f>
        <v>131120.74</v>
      </c>
      <c r="Q149" s="111">
        <f>P149/$Q$249</f>
        <v>751.49438331040801</v>
      </c>
    </row>
    <row r="150" spans="1:17" ht="23.1" customHeight="1" x14ac:dyDescent="0.2">
      <c r="A150" s="322" t="s">
        <v>591</v>
      </c>
      <c r="B150" s="323"/>
      <c r="C150" s="323"/>
      <c r="D150" s="323"/>
      <c r="E150" s="323"/>
      <c r="F150" s="323"/>
      <c r="G150" s="323"/>
      <c r="H150" s="323"/>
      <c r="I150" s="108"/>
      <c r="J150" s="108"/>
      <c r="K150" s="42"/>
      <c r="L150" s="109"/>
      <c r="M150" s="109"/>
      <c r="N150" s="109"/>
      <c r="O150" s="109"/>
      <c r="P150" s="109"/>
      <c r="Q150" s="112"/>
    </row>
    <row r="151" spans="1:17" ht="23.1" customHeight="1" x14ac:dyDescent="0.2">
      <c r="A151" s="38">
        <v>114</v>
      </c>
      <c r="B151" s="221" t="s">
        <v>856</v>
      </c>
      <c r="C151" s="221"/>
      <c r="D151" s="222">
        <v>3.0295999999999998</v>
      </c>
      <c r="E151" s="223">
        <v>5659.5</v>
      </c>
      <c r="F151" s="223">
        <v>1452.63</v>
      </c>
      <c r="G151" s="223" t="s">
        <v>1005</v>
      </c>
      <c r="H151" s="223">
        <v>3613.04</v>
      </c>
      <c r="I151" s="108">
        <f t="shared" ref="I151:I206" si="70">H151/D151</f>
        <v>1192.5798785318195</v>
      </c>
      <c r="J151" s="108">
        <f t="shared" ref="J151:J206" si="71">(E151-H151)/D151</f>
        <v>675.48851333509378</v>
      </c>
      <c r="K151" s="42">
        <f t="shared" ref="K151:K206" si="72">I151+J151</f>
        <v>1868.0683918669133</v>
      </c>
      <c r="L151" s="109">
        <f t="shared" si="33"/>
        <v>1192.5798785318195</v>
      </c>
      <c r="M151" s="109">
        <f t="shared" si="34"/>
        <v>3613.0400000000004</v>
      </c>
      <c r="N151" s="109">
        <f t="shared" si="35"/>
        <v>675.48851333509378</v>
      </c>
      <c r="O151" s="109">
        <f t="shared" si="36"/>
        <v>2046.46</v>
      </c>
      <c r="P151" s="109">
        <f t="shared" si="37"/>
        <v>5659.5</v>
      </c>
      <c r="Q151" s="112"/>
    </row>
    <row r="152" spans="1:17" ht="23.1" customHeight="1" x14ac:dyDescent="0.2">
      <c r="A152" s="38">
        <v>115</v>
      </c>
      <c r="B152" s="221" t="s">
        <v>1134</v>
      </c>
      <c r="C152" s="221"/>
      <c r="D152" s="222" t="s">
        <v>1068</v>
      </c>
      <c r="E152" s="223">
        <v>14767.88</v>
      </c>
      <c r="F152" s="223">
        <v>1832.74</v>
      </c>
      <c r="G152" s="223" t="s">
        <v>917</v>
      </c>
      <c r="H152" s="223">
        <v>12499.64</v>
      </c>
      <c r="I152" s="108">
        <f t="shared" si="70"/>
        <v>7440.2619047619046</v>
      </c>
      <c r="J152" s="108">
        <f t="shared" si="71"/>
        <v>1350.1428571428571</v>
      </c>
      <c r="K152" s="42">
        <f t="shared" si="72"/>
        <v>8790.4047619047615</v>
      </c>
      <c r="L152" s="109">
        <f t="shared" si="33"/>
        <v>7440.2619047619046</v>
      </c>
      <c r="M152" s="109">
        <f t="shared" si="34"/>
        <v>12499.64</v>
      </c>
      <c r="N152" s="109">
        <f t="shared" si="35"/>
        <v>1350.1428571428571</v>
      </c>
      <c r="O152" s="109">
        <f t="shared" si="36"/>
        <v>2268.2399999999998</v>
      </c>
      <c r="P152" s="109">
        <f t="shared" si="37"/>
        <v>14767.88</v>
      </c>
      <c r="Q152" s="112"/>
    </row>
    <row r="153" spans="1:17" ht="23.1" customHeight="1" x14ac:dyDescent="0.2">
      <c r="A153" s="38">
        <v>116</v>
      </c>
      <c r="B153" s="221" t="s">
        <v>1135</v>
      </c>
      <c r="C153" s="221"/>
      <c r="D153" s="222" t="s">
        <v>1069</v>
      </c>
      <c r="E153" s="223">
        <v>59545.41</v>
      </c>
      <c r="F153" s="223">
        <v>2573</v>
      </c>
      <c r="G153" s="223" t="s">
        <v>918</v>
      </c>
      <c r="H153" s="223">
        <v>55019.12</v>
      </c>
      <c r="I153" s="108">
        <f t="shared" si="70"/>
        <v>6549.8952380952378</v>
      </c>
      <c r="J153" s="108">
        <f t="shared" si="71"/>
        <v>538.84404761904773</v>
      </c>
      <c r="K153" s="42">
        <f t="shared" si="72"/>
        <v>7088.7392857142859</v>
      </c>
      <c r="L153" s="109">
        <f t="shared" si="33"/>
        <v>6549.8952380952378</v>
      </c>
      <c r="M153" s="109">
        <f t="shared" si="34"/>
        <v>55019.12</v>
      </c>
      <c r="N153" s="109">
        <f t="shared" si="35"/>
        <v>538.84404761904773</v>
      </c>
      <c r="O153" s="109">
        <f t="shared" si="36"/>
        <v>4526.2900000000009</v>
      </c>
      <c r="P153" s="109">
        <f t="shared" si="37"/>
        <v>59545.41</v>
      </c>
      <c r="Q153" s="112"/>
    </row>
    <row r="154" spans="1:17" ht="23.1" customHeight="1" x14ac:dyDescent="0.2">
      <c r="A154" s="38">
        <v>117</v>
      </c>
      <c r="B154" s="221" t="s">
        <v>919</v>
      </c>
      <c r="C154" s="221"/>
      <c r="D154" s="222">
        <v>0.10176</v>
      </c>
      <c r="E154" s="223">
        <v>5691.78</v>
      </c>
      <c r="F154" s="223">
        <v>949.74</v>
      </c>
      <c r="G154" s="223" t="s">
        <v>920</v>
      </c>
      <c r="H154" s="223">
        <v>4707.3100000000004</v>
      </c>
      <c r="I154" s="108">
        <f t="shared" si="70"/>
        <v>46258.942610062899</v>
      </c>
      <c r="J154" s="108">
        <f t="shared" si="71"/>
        <v>9674.4300314465345</v>
      </c>
      <c r="K154" s="42">
        <f t="shared" si="72"/>
        <v>55933.372641509435</v>
      </c>
      <c r="L154" s="109">
        <f t="shared" si="33"/>
        <v>46258.942610062899</v>
      </c>
      <c r="M154" s="109">
        <f t="shared" si="34"/>
        <v>4707.3100000000004</v>
      </c>
      <c r="N154" s="109">
        <f t="shared" si="35"/>
        <v>9674.4300314465345</v>
      </c>
      <c r="O154" s="109">
        <f t="shared" si="36"/>
        <v>984.46999999999935</v>
      </c>
      <c r="P154" s="109">
        <f t="shared" si="37"/>
        <v>5691.78</v>
      </c>
      <c r="Q154" s="112"/>
    </row>
    <row r="155" spans="1:17" ht="23.1" customHeight="1" x14ac:dyDescent="0.2">
      <c r="A155" s="322" t="s">
        <v>614</v>
      </c>
      <c r="B155" s="323"/>
      <c r="C155" s="323"/>
      <c r="D155" s="323"/>
      <c r="E155" s="323"/>
      <c r="F155" s="323"/>
      <c r="G155" s="323"/>
      <c r="H155" s="323"/>
      <c r="I155" s="108"/>
      <c r="J155" s="108"/>
      <c r="K155" s="42"/>
      <c r="L155" s="109"/>
      <c r="M155" s="109"/>
      <c r="N155" s="109"/>
      <c r="O155" s="109"/>
      <c r="P155" s="109"/>
      <c r="Q155" s="112"/>
    </row>
    <row r="156" spans="1:17" ht="23.1" customHeight="1" x14ac:dyDescent="0.2">
      <c r="A156" s="38">
        <v>118</v>
      </c>
      <c r="B156" s="224" t="s">
        <v>1006</v>
      </c>
      <c r="C156" s="224"/>
      <c r="D156" s="225">
        <v>1.85</v>
      </c>
      <c r="E156" s="226">
        <v>29947.56</v>
      </c>
      <c r="F156" s="226">
        <v>12499.14</v>
      </c>
      <c r="G156" s="226" t="s">
        <v>1007</v>
      </c>
      <c r="H156" s="226">
        <v>16811.98</v>
      </c>
      <c r="I156" s="108">
        <f t="shared" si="70"/>
        <v>9087.5567567567559</v>
      </c>
      <c r="J156" s="108">
        <f t="shared" si="71"/>
        <v>7100.3135135135144</v>
      </c>
      <c r="K156" s="42">
        <f t="shared" si="72"/>
        <v>16187.87027027027</v>
      </c>
      <c r="L156" s="109">
        <f t="shared" ref="L156:L215" si="73">I156</f>
        <v>9087.5567567567559</v>
      </c>
      <c r="M156" s="109">
        <f t="shared" ref="M156:M215" si="74">L156*D156</f>
        <v>16811.98</v>
      </c>
      <c r="N156" s="109">
        <f t="shared" ref="N156:N215" si="75">J156</f>
        <v>7100.3135135135144</v>
      </c>
      <c r="O156" s="109">
        <f t="shared" ref="O156:O215" si="76">N156*D156</f>
        <v>13135.580000000002</v>
      </c>
      <c r="P156" s="109">
        <f t="shared" ref="P156:P215" si="77">M156+O156</f>
        <v>29947.56</v>
      </c>
      <c r="Q156" s="112"/>
    </row>
    <row r="157" spans="1:17" ht="23.1" customHeight="1" x14ac:dyDescent="0.2">
      <c r="A157" s="38">
        <v>119</v>
      </c>
      <c r="B157" s="224" t="s">
        <v>1113</v>
      </c>
      <c r="C157" s="224"/>
      <c r="D157" s="225" t="s">
        <v>1070</v>
      </c>
      <c r="E157" s="226">
        <v>10272.299999999999</v>
      </c>
      <c r="F157" s="226">
        <v>1284.0999999999999</v>
      </c>
      <c r="G157" s="226" t="s">
        <v>921</v>
      </c>
      <c r="H157" s="226">
        <v>8750.9</v>
      </c>
      <c r="I157" s="108">
        <f t="shared" si="70"/>
        <v>395.07449209932281</v>
      </c>
      <c r="J157" s="108">
        <f t="shared" si="71"/>
        <v>68.686230248306984</v>
      </c>
      <c r="K157" s="42">
        <f t="shared" si="72"/>
        <v>463.76072234762978</v>
      </c>
      <c r="L157" s="109">
        <f t="shared" si="73"/>
        <v>395.07449209932281</v>
      </c>
      <c r="M157" s="109">
        <f t="shared" si="74"/>
        <v>8750.9</v>
      </c>
      <c r="N157" s="109">
        <f t="shared" si="75"/>
        <v>68.686230248306984</v>
      </c>
      <c r="O157" s="109">
        <f t="shared" si="76"/>
        <v>1521.3999999999996</v>
      </c>
      <c r="P157" s="109">
        <f t="shared" si="77"/>
        <v>10272.299999999999</v>
      </c>
      <c r="Q157" s="112"/>
    </row>
    <row r="158" spans="1:17" ht="23.1" customHeight="1" x14ac:dyDescent="0.2">
      <c r="A158" s="38">
        <v>120</v>
      </c>
      <c r="B158" s="224" t="s">
        <v>1114</v>
      </c>
      <c r="C158" s="224"/>
      <c r="D158" s="225" t="s">
        <v>1071</v>
      </c>
      <c r="E158" s="226">
        <v>1171.28</v>
      </c>
      <c r="F158" s="226">
        <v>344.33</v>
      </c>
      <c r="G158" s="226" t="s">
        <v>922</v>
      </c>
      <c r="H158" s="226">
        <v>822.05</v>
      </c>
      <c r="I158" s="108">
        <f t="shared" si="70"/>
        <v>373.65909090909088</v>
      </c>
      <c r="J158" s="108">
        <f t="shared" si="71"/>
        <v>158.7409090909091</v>
      </c>
      <c r="K158" s="42">
        <f t="shared" si="72"/>
        <v>532.4</v>
      </c>
      <c r="L158" s="109">
        <f t="shared" si="73"/>
        <v>373.65909090909088</v>
      </c>
      <c r="M158" s="109">
        <f t="shared" si="74"/>
        <v>822.05</v>
      </c>
      <c r="N158" s="109">
        <f t="shared" si="75"/>
        <v>158.7409090909091</v>
      </c>
      <c r="O158" s="109">
        <f t="shared" si="76"/>
        <v>349.23</v>
      </c>
      <c r="P158" s="109">
        <f t="shared" si="77"/>
        <v>1171.28</v>
      </c>
      <c r="Q158" s="112"/>
    </row>
    <row r="159" spans="1:17" ht="23.1" customHeight="1" x14ac:dyDescent="0.2">
      <c r="A159" s="38">
        <v>121</v>
      </c>
      <c r="B159" s="224" t="s">
        <v>1116</v>
      </c>
      <c r="C159" s="224"/>
      <c r="D159" s="225" t="s">
        <v>1072</v>
      </c>
      <c r="E159" s="226">
        <v>117.93</v>
      </c>
      <c r="F159" s="226">
        <v>109</v>
      </c>
      <c r="G159" s="226" t="s">
        <v>923</v>
      </c>
      <c r="H159" s="226">
        <v>3.46</v>
      </c>
      <c r="I159" s="108">
        <f t="shared" si="70"/>
        <v>1.3839999999999999</v>
      </c>
      <c r="J159" s="108">
        <f t="shared" si="71"/>
        <v>45.788000000000004</v>
      </c>
      <c r="K159" s="42">
        <f t="shared" si="72"/>
        <v>47.172000000000004</v>
      </c>
      <c r="L159" s="109">
        <f t="shared" si="73"/>
        <v>1.3839999999999999</v>
      </c>
      <c r="M159" s="109">
        <f t="shared" si="74"/>
        <v>3.46</v>
      </c>
      <c r="N159" s="109">
        <f t="shared" si="75"/>
        <v>45.788000000000004</v>
      </c>
      <c r="O159" s="109">
        <f t="shared" si="76"/>
        <v>114.47000000000001</v>
      </c>
      <c r="P159" s="109">
        <f t="shared" si="77"/>
        <v>117.93</v>
      </c>
      <c r="Q159" s="112"/>
    </row>
    <row r="160" spans="1:17" ht="23.1" customHeight="1" x14ac:dyDescent="0.2">
      <c r="A160" s="38">
        <v>122</v>
      </c>
      <c r="B160" s="224" t="s">
        <v>890</v>
      </c>
      <c r="C160" s="224"/>
      <c r="D160" s="225">
        <v>1</v>
      </c>
      <c r="E160" s="226">
        <v>849.6</v>
      </c>
      <c r="F160" s="226"/>
      <c r="G160" s="226"/>
      <c r="H160" s="226">
        <v>849.6</v>
      </c>
      <c r="I160" s="108">
        <f t="shared" si="70"/>
        <v>849.6</v>
      </c>
      <c r="J160" s="108">
        <f t="shared" si="71"/>
        <v>0</v>
      </c>
      <c r="K160" s="42">
        <f t="shared" si="72"/>
        <v>849.6</v>
      </c>
      <c r="L160" s="109">
        <f t="shared" si="73"/>
        <v>849.6</v>
      </c>
      <c r="M160" s="109">
        <f t="shared" si="74"/>
        <v>849.6</v>
      </c>
      <c r="N160" s="109">
        <f t="shared" si="75"/>
        <v>0</v>
      </c>
      <c r="O160" s="109">
        <f t="shared" si="76"/>
        <v>0</v>
      </c>
      <c r="P160" s="109">
        <f t="shared" si="77"/>
        <v>849.6</v>
      </c>
      <c r="Q160" s="112"/>
    </row>
    <row r="161" spans="1:17" ht="23.1" customHeight="1" x14ac:dyDescent="0.2">
      <c r="A161" s="38">
        <v>123</v>
      </c>
      <c r="B161" s="224" t="s">
        <v>891</v>
      </c>
      <c r="C161" s="224"/>
      <c r="D161" s="225">
        <v>1</v>
      </c>
      <c r="E161" s="226">
        <v>76.7</v>
      </c>
      <c r="F161" s="226"/>
      <c r="G161" s="226"/>
      <c r="H161" s="226">
        <v>76.7</v>
      </c>
      <c r="I161" s="108">
        <f t="shared" si="70"/>
        <v>76.7</v>
      </c>
      <c r="J161" s="108">
        <f t="shared" si="71"/>
        <v>0</v>
      </c>
      <c r="K161" s="42">
        <f t="shared" si="72"/>
        <v>76.7</v>
      </c>
      <c r="L161" s="109">
        <f t="shared" si="73"/>
        <v>76.7</v>
      </c>
      <c r="M161" s="109">
        <f t="shared" si="74"/>
        <v>76.7</v>
      </c>
      <c r="N161" s="109">
        <f t="shared" si="75"/>
        <v>0</v>
      </c>
      <c r="O161" s="109">
        <f t="shared" si="76"/>
        <v>0</v>
      </c>
      <c r="P161" s="109">
        <f t="shared" si="77"/>
        <v>76.7</v>
      </c>
      <c r="Q161" s="112"/>
    </row>
    <row r="162" spans="1:17" ht="23.1" customHeight="1" x14ac:dyDescent="0.2">
      <c r="A162" s="38">
        <v>124</v>
      </c>
      <c r="B162" s="224" t="s">
        <v>892</v>
      </c>
      <c r="C162" s="224"/>
      <c r="D162" s="225">
        <v>2</v>
      </c>
      <c r="E162" s="226">
        <v>330.4</v>
      </c>
      <c r="F162" s="226"/>
      <c r="G162" s="226"/>
      <c r="H162" s="226">
        <v>330.4</v>
      </c>
      <c r="I162" s="108">
        <f t="shared" si="70"/>
        <v>165.2</v>
      </c>
      <c r="J162" s="108">
        <f t="shared" si="71"/>
        <v>0</v>
      </c>
      <c r="K162" s="42">
        <f t="shared" si="72"/>
        <v>165.2</v>
      </c>
      <c r="L162" s="109">
        <f t="shared" si="73"/>
        <v>165.2</v>
      </c>
      <c r="M162" s="109">
        <f t="shared" si="74"/>
        <v>330.4</v>
      </c>
      <c r="N162" s="109">
        <f t="shared" si="75"/>
        <v>0</v>
      </c>
      <c r="O162" s="109">
        <f t="shared" si="76"/>
        <v>0</v>
      </c>
      <c r="P162" s="109">
        <f t="shared" si="77"/>
        <v>330.4</v>
      </c>
      <c r="Q162" s="112"/>
    </row>
    <row r="163" spans="1:17" ht="23.1" customHeight="1" x14ac:dyDescent="0.2">
      <c r="A163" s="38">
        <v>125</v>
      </c>
      <c r="B163" s="224" t="s">
        <v>893</v>
      </c>
      <c r="C163" s="224"/>
      <c r="D163" s="225">
        <v>1</v>
      </c>
      <c r="E163" s="226">
        <v>1132.8</v>
      </c>
      <c r="F163" s="226"/>
      <c r="G163" s="226"/>
      <c r="H163" s="226">
        <v>1132.8</v>
      </c>
      <c r="I163" s="108">
        <f t="shared" si="70"/>
        <v>1132.8</v>
      </c>
      <c r="J163" s="108">
        <f t="shared" si="71"/>
        <v>0</v>
      </c>
      <c r="K163" s="42">
        <f t="shared" si="72"/>
        <v>1132.8</v>
      </c>
      <c r="L163" s="109">
        <f t="shared" si="73"/>
        <v>1132.8</v>
      </c>
      <c r="M163" s="109">
        <f t="shared" si="74"/>
        <v>1132.8</v>
      </c>
      <c r="N163" s="109">
        <f t="shared" si="75"/>
        <v>0</v>
      </c>
      <c r="O163" s="109">
        <f t="shared" si="76"/>
        <v>0</v>
      </c>
      <c r="P163" s="109">
        <f t="shared" si="77"/>
        <v>1132.8</v>
      </c>
      <c r="Q163" s="112"/>
    </row>
    <row r="164" spans="1:17" ht="23.1" customHeight="1" x14ac:dyDescent="0.2">
      <c r="A164" s="38">
        <v>126</v>
      </c>
      <c r="B164" s="224" t="s">
        <v>894</v>
      </c>
      <c r="C164" s="224"/>
      <c r="D164" s="225">
        <v>2</v>
      </c>
      <c r="E164" s="226">
        <v>330.4</v>
      </c>
      <c r="F164" s="226"/>
      <c r="G164" s="226"/>
      <c r="H164" s="226">
        <v>330.4</v>
      </c>
      <c r="I164" s="108">
        <f t="shared" si="70"/>
        <v>165.2</v>
      </c>
      <c r="J164" s="108">
        <f t="shared" si="71"/>
        <v>0</v>
      </c>
      <c r="K164" s="42">
        <f t="shared" si="72"/>
        <v>165.2</v>
      </c>
      <c r="L164" s="109">
        <f t="shared" si="73"/>
        <v>165.2</v>
      </c>
      <c r="M164" s="109">
        <f t="shared" si="74"/>
        <v>330.4</v>
      </c>
      <c r="N164" s="109">
        <f t="shared" si="75"/>
        <v>0</v>
      </c>
      <c r="O164" s="109">
        <f t="shared" si="76"/>
        <v>0</v>
      </c>
      <c r="P164" s="109">
        <f t="shared" si="77"/>
        <v>330.4</v>
      </c>
      <c r="Q164" s="112"/>
    </row>
    <row r="165" spans="1:17" ht="23.1" customHeight="1" x14ac:dyDescent="0.2">
      <c r="A165" s="38">
        <v>127</v>
      </c>
      <c r="B165" s="224" t="s">
        <v>895</v>
      </c>
      <c r="C165" s="224"/>
      <c r="D165" s="225">
        <v>1</v>
      </c>
      <c r="E165" s="226">
        <v>271.39999999999998</v>
      </c>
      <c r="F165" s="226"/>
      <c r="G165" s="226"/>
      <c r="H165" s="226">
        <v>271.39999999999998</v>
      </c>
      <c r="I165" s="108">
        <f t="shared" si="70"/>
        <v>271.39999999999998</v>
      </c>
      <c r="J165" s="108">
        <f t="shared" si="71"/>
        <v>0</v>
      </c>
      <c r="K165" s="42">
        <f t="shared" si="72"/>
        <v>271.39999999999998</v>
      </c>
      <c r="L165" s="109">
        <f t="shared" si="73"/>
        <v>271.39999999999998</v>
      </c>
      <c r="M165" s="109">
        <f t="shared" si="74"/>
        <v>271.39999999999998</v>
      </c>
      <c r="N165" s="109">
        <f t="shared" si="75"/>
        <v>0</v>
      </c>
      <c r="O165" s="109">
        <f t="shared" si="76"/>
        <v>0</v>
      </c>
      <c r="P165" s="109">
        <f t="shared" si="77"/>
        <v>271.39999999999998</v>
      </c>
      <c r="Q165" s="112"/>
    </row>
    <row r="166" spans="1:17" ht="23.1" customHeight="1" x14ac:dyDescent="0.2">
      <c r="A166" s="38">
        <v>128</v>
      </c>
      <c r="B166" s="224" t="s">
        <v>896</v>
      </c>
      <c r="C166" s="224"/>
      <c r="D166" s="225">
        <v>1</v>
      </c>
      <c r="E166" s="226">
        <v>271.39999999999998</v>
      </c>
      <c r="F166" s="226"/>
      <c r="G166" s="226"/>
      <c r="H166" s="226">
        <v>271.39999999999998</v>
      </c>
      <c r="I166" s="108">
        <f t="shared" si="70"/>
        <v>271.39999999999998</v>
      </c>
      <c r="J166" s="108">
        <f t="shared" si="71"/>
        <v>0</v>
      </c>
      <c r="K166" s="42">
        <f t="shared" si="72"/>
        <v>271.39999999999998</v>
      </c>
      <c r="L166" s="109">
        <f t="shared" si="73"/>
        <v>271.39999999999998</v>
      </c>
      <c r="M166" s="109">
        <f t="shared" si="74"/>
        <v>271.39999999999998</v>
      </c>
      <c r="N166" s="109">
        <f t="shared" si="75"/>
        <v>0</v>
      </c>
      <c r="O166" s="109">
        <f t="shared" si="76"/>
        <v>0</v>
      </c>
      <c r="P166" s="109">
        <f t="shared" si="77"/>
        <v>271.39999999999998</v>
      </c>
      <c r="Q166" s="112"/>
    </row>
    <row r="167" spans="1:17" ht="23.1" customHeight="1" x14ac:dyDescent="0.2">
      <c r="A167" s="72">
        <v>129</v>
      </c>
      <c r="B167" s="227" t="s">
        <v>897</v>
      </c>
      <c r="C167" s="227"/>
      <c r="D167" s="228">
        <v>1</v>
      </c>
      <c r="E167" s="229">
        <v>684.4</v>
      </c>
      <c r="F167" s="229"/>
      <c r="G167" s="229"/>
      <c r="H167" s="229">
        <v>684.4</v>
      </c>
      <c r="I167" s="108">
        <f t="shared" si="70"/>
        <v>684.4</v>
      </c>
      <c r="J167" s="108">
        <f t="shared" si="71"/>
        <v>0</v>
      </c>
      <c r="K167" s="42">
        <f t="shared" si="72"/>
        <v>684.4</v>
      </c>
      <c r="L167" s="109">
        <f t="shared" si="73"/>
        <v>684.4</v>
      </c>
      <c r="M167" s="109">
        <f t="shared" si="74"/>
        <v>684.4</v>
      </c>
      <c r="N167" s="109">
        <f t="shared" si="75"/>
        <v>0</v>
      </c>
      <c r="O167" s="109">
        <f t="shared" si="76"/>
        <v>0</v>
      </c>
      <c r="P167" s="109">
        <f t="shared" si="77"/>
        <v>684.4</v>
      </c>
      <c r="Q167" s="112"/>
    </row>
    <row r="168" spans="1:17" ht="23.1" customHeight="1" x14ac:dyDescent="0.2">
      <c r="A168" s="326" t="s">
        <v>632</v>
      </c>
      <c r="B168" s="327"/>
      <c r="C168" s="327"/>
      <c r="D168" s="327"/>
      <c r="E168" s="327"/>
      <c r="F168" s="327"/>
      <c r="G168" s="327"/>
      <c r="H168" s="327"/>
      <c r="I168" s="108"/>
      <c r="J168" s="108"/>
      <c r="K168" s="42"/>
      <c r="L168" s="109"/>
      <c r="M168" s="110">
        <f>SUM(M169:M186)</f>
        <v>40802.86</v>
      </c>
      <c r="N168" s="109"/>
      <c r="O168" s="110">
        <f>SUM(O169:O186)</f>
        <v>11671.880000000003</v>
      </c>
      <c r="P168" s="110">
        <f>SUM(P169:P186)</f>
        <v>52474.74</v>
      </c>
      <c r="Q168" s="111">
        <f>P168/$Q$249</f>
        <v>300.74931224209081</v>
      </c>
    </row>
    <row r="169" spans="1:17" ht="23.1" customHeight="1" x14ac:dyDescent="0.2">
      <c r="A169" s="322" t="s">
        <v>591</v>
      </c>
      <c r="B169" s="323"/>
      <c r="C169" s="323"/>
      <c r="D169" s="323"/>
      <c r="E169" s="323"/>
      <c r="F169" s="323"/>
      <c r="G169" s="323"/>
      <c r="H169" s="323"/>
      <c r="I169" s="108"/>
      <c r="J169" s="108"/>
      <c r="K169" s="42"/>
      <c r="L169" s="109"/>
      <c r="M169" s="109"/>
      <c r="N169" s="109"/>
      <c r="O169" s="109"/>
      <c r="P169" s="109"/>
      <c r="Q169" s="112"/>
    </row>
    <row r="170" spans="1:17" ht="23.1" customHeight="1" x14ac:dyDescent="0.2">
      <c r="A170" s="38">
        <v>130</v>
      </c>
      <c r="B170" s="230" t="s">
        <v>856</v>
      </c>
      <c r="C170" s="230"/>
      <c r="D170" s="231">
        <v>1.2</v>
      </c>
      <c r="E170" s="232">
        <v>2241.6799999999998</v>
      </c>
      <c r="F170" s="232">
        <v>575.38</v>
      </c>
      <c r="G170" s="232" t="s">
        <v>924</v>
      </c>
      <c r="H170" s="232">
        <v>1431.09</v>
      </c>
      <c r="I170" s="108">
        <f t="shared" si="70"/>
        <v>1192.575</v>
      </c>
      <c r="J170" s="108">
        <f t="shared" si="71"/>
        <v>675.49166666666667</v>
      </c>
      <c r="K170" s="42">
        <f t="shared" si="72"/>
        <v>1868.0666666666666</v>
      </c>
      <c r="L170" s="109">
        <f t="shared" si="73"/>
        <v>1192.575</v>
      </c>
      <c r="M170" s="109">
        <f t="shared" si="74"/>
        <v>1431.09</v>
      </c>
      <c r="N170" s="109">
        <f t="shared" si="75"/>
        <v>675.49166666666667</v>
      </c>
      <c r="O170" s="109">
        <f t="shared" si="76"/>
        <v>810.59</v>
      </c>
      <c r="P170" s="109">
        <f t="shared" si="77"/>
        <v>2241.6799999999998</v>
      </c>
      <c r="Q170" s="112"/>
    </row>
    <row r="171" spans="1:17" ht="23.1" customHeight="1" x14ac:dyDescent="0.2">
      <c r="A171" s="38">
        <v>131</v>
      </c>
      <c r="B171" s="230" t="s">
        <v>1134</v>
      </c>
      <c r="C171" s="230"/>
      <c r="D171" s="231" t="s">
        <v>1073</v>
      </c>
      <c r="E171" s="232">
        <v>4922.63</v>
      </c>
      <c r="F171" s="232">
        <v>610.91</v>
      </c>
      <c r="G171" s="232" t="s">
        <v>925</v>
      </c>
      <c r="H171" s="232">
        <v>4166.55</v>
      </c>
      <c r="I171" s="108">
        <f t="shared" si="70"/>
        <v>7440.2678571428569</v>
      </c>
      <c r="J171" s="108">
        <f t="shared" si="71"/>
        <v>1350.1428571428569</v>
      </c>
      <c r="K171" s="42">
        <f t="shared" si="72"/>
        <v>8790.4107142857138</v>
      </c>
      <c r="L171" s="109">
        <f t="shared" si="73"/>
        <v>7440.2678571428569</v>
      </c>
      <c r="M171" s="109">
        <f t="shared" si="74"/>
        <v>4166.55</v>
      </c>
      <c r="N171" s="109">
        <f t="shared" si="75"/>
        <v>1350.1428571428569</v>
      </c>
      <c r="O171" s="109">
        <f t="shared" si="76"/>
        <v>756.07999999999993</v>
      </c>
      <c r="P171" s="109">
        <f t="shared" si="77"/>
        <v>4922.63</v>
      </c>
      <c r="Q171" s="112"/>
    </row>
    <row r="172" spans="1:17" ht="23.1" customHeight="1" x14ac:dyDescent="0.2">
      <c r="A172" s="38">
        <v>132</v>
      </c>
      <c r="B172" s="230" t="s">
        <v>1136</v>
      </c>
      <c r="C172" s="230"/>
      <c r="D172" s="231" t="s">
        <v>1074</v>
      </c>
      <c r="E172" s="232">
        <v>15994.68</v>
      </c>
      <c r="F172" s="232">
        <v>695.32</v>
      </c>
      <c r="G172" s="232" t="s">
        <v>926</v>
      </c>
      <c r="H172" s="232">
        <v>14771.51</v>
      </c>
      <c r="I172" s="108">
        <f t="shared" si="70"/>
        <v>6507.2731277533039</v>
      </c>
      <c r="J172" s="108">
        <f t="shared" si="71"/>
        <v>538.84140969163002</v>
      </c>
      <c r="K172" s="42">
        <f t="shared" si="72"/>
        <v>7046.1145374449343</v>
      </c>
      <c r="L172" s="109">
        <f t="shared" si="73"/>
        <v>6507.2731277533039</v>
      </c>
      <c r="M172" s="109">
        <f t="shared" si="74"/>
        <v>14771.51</v>
      </c>
      <c r="N172" s="109">
        <f t="shared" si="75"/>
        <v>538.84140969163002</v>
      </c>
      <c r="O172" s="109">
        <f t="shared" si="76"/>
        <v>1223.17</v>
      </c>
      <c r="P172" s="109">
        <f t="shared" si="77"/>
        <v>15994.68</v>
      </c>
      <c r="Q172" s="112"/>
    </row>
    <row r="173" spans="1:17" ht="23.1" customHeight="1" x14ac:dyDescent="0.2">
      <c r="A173" s="38">
        <v>133</v>
      </c>
      <c r="B173" s="230" t="s">
        <v>919</v>
      </c>
      <c r="C173" s="230"/>
      <c r="D173" s="231">
        <v>4.9200000000000001E-2</v>
      </c>
      <c r="E173" s="232">
        <v>2751.92</v>
      </c>
      <c r="F173" s="232">
        <v>459.19</v>
      </c>
      <c r="G173" s="232" t="s">
        <v>927</v>
      </c>
      <c r="H173" s="232">
        <v>2275.94</v>
      </c>
      <c r="I173" s="108">
        <f t="shared" si="70"/>
        <v>46258.943089430897</v>
      </c>
      <c r="J173" s="108">
        <f t="shared" si="71"/>
        <v>9674.3902439024387</v>
      </c>
      <c r="K173" s="42">
        <f t="shared" si="72"/>
        <v>55933.333333333336</v>
      </c>
      <c r="L173" s="109">
        <f t="shared" si="73"/>
        <v>46258.943089430897</v>
      </c>
      <c r="M173" s="109">
        <f t="shared" si="74"/>
        <v>2275.94</v>
      </c>
      <c r="N173" s="109">
        <f t="shared" si="75"/>
        <v>9674.3902439024387</v>
      </c>
      <c r="O173" s="109">
        <f t="shared" si="76"/>
        <v>475.97999999999996</v>
      </c>
      <c r="P173" s="109">
        <f t="shared" si="77"/>
        <v>2751.92</v>
      </c>
      <c r="Q173" s="112"/>
    </row>
    <row r="174" spans="1:17" ht="23.1" customHeight="1" x14ac:dyDescent="0.2">
      <c r="A174" s="322" t="s">
        <v>614</v>
      </c>
      <c r="B174" s="323"/>
      <c r="C174" s="323"/>
      <c r="D174" s="323"/>
      <c r="E174" s="323"/>
      <c r="F174" s="323"/>
      <c r="G174" s="323"/>
      <c r="H174" s="323"/>
      <c r="I174" s="108"/>
      <c r="J174" s="108"/>
      <c r="K174" s="42"/>
      <c r="L174" s="109"/>
      <c r="M174" s="109"/>
      <c r="N174" s="109"/>
      <c r="O174" s="109"/>
      <c r="P174" s="109"/>
      <c r="Q174" s="112"/>
    </row>
    <row r="175" spans="1:17" ht="23.1" customHeight="1" x14ac:dyDescent="0.2">
      <c r="A175" s="38">
        <v>134</v>
      </c>
      <c r="B175" s="233" t="s">
        <v>1006</v>
      </c>
      <c r="C175" s="233"/>
      <c r="D175" s="234">
        <v>1.04</v>
      </c>
      <c r="E175" s="235">
        <v>16835.38</v>
      </c>
      <c r="F175" s="235">
        <v>7026.54</v>
      </c>
      <c r="G175" s="235" t="s">
        <v>1008</v>
      </c>
      <c r="H175" s="235">
        <v>9451.06</v>
      </c>
      <c r="I175" s="108">
        <f t="shared" si="70"/>
        <v>9087.5576923076915</v>
      </c>
      <c r="J175" s="108">
        <f t="shared" si="71"/>
        <v>7100.3076923076933</v>
      </c>
      <c r="K175" s="42">
        <f t="shared" si="72"/>
        <v>16187.865384615385</v>
      </c>
      <c r="L175" s="109">
        <f t="shared" si="73"/>
        <v>9087.5576923076915</v>
      </c>
      <c r="M175" s="109">
        <f t="shared" si="74"/>
        <v>9451.06</v>
      </c>
      <c r="N175" s="109">
        <f t="shared" si="75"/>
        <v>7100.3076923076933</v>
      </c>
      <c r="O175" s="109">
        <f t="shared" si="76"/>
        <v>7384.3200000000015</v>
      </c>
      <c r="P175" s="109">
        <f t="shared" si="77"/>
        <v>16835.38</v>
      </c>
      <c r="Q175" s="112"/>
    </row>
    <row r="176" spans="1:17" ht="23.1" customHeight="1" x14ac:dyDescent="0.2">
      <c r="A176" s="38">
        <v>135</v>
      </c>
      <c r="B176" s="233" t="s">
        <v>1113</v>
      </c>
      <c r="C176" s="233"/>
      <c r="D176" s="234" t="s">
        <v>1075</v>
      </c>
      <c r="E176" s="235">
        <v>5101.37</v>
      </c>
      <c r="F176" s="235">
        <v>637.70000000000005</v>
      </c>
      <c r="G176" s="235" t="s">
        <v>928</v>
      </c>
      <c r="H176" s="235">
        <v>4345.82</v>
      </c>
      <c r="I176" s="108">
        <f t="shared" si="70"/>
        <v>395.07454545454544</v>
      </c>
      <c r="J176" s="108">
        <f t="shared" si="71"/>
        <v>68.686363636363652</v>
      </c>
      <c r="K176" s="42">
        <f t="shared" si="72"/>
        <v>463.76090909090908</v>
      </c>
      <c r="L176" s="109">
        <f t="shared" si="73"/>
        <v>395.07454545454544</v>
      </c>
      <c r="M176" s="109">
        <f t="shared" si="74"/>
        <v>4345.82</v>
      </c>
      <c r="N176" s="109">
        <f t="shared" si="75"/>
        <v>68.686363636363652</v>
      </c>
      <c r="O176" s="109">
        <f t="shared" si="76"/>
        <v>755.55000000000018</v>
      </c>
      <c r="P176" s="109">
        <f t="shared" si="77"/>
        <v>5101.37</v>
      </c>
      <c r="Q176" s="112"/>
    </row>
    <row r="177" spans="1:17" ht="23.1" customHeight="1" x14ac:dyDescent="0.2">
      <c r="A177" s="38">
        <v>136</v>
      </c>
      <c r="B177" s="233" t="s">
        <v>1114</v>
      </c>
      <c r="C177" s="233"/>
      <c r="D177" s="234" t="s">
        <v>1076</v>
      </c>
      <c r="E177" s="235">
        <v>585.64</v>
      </c>
      <c r="F177" s="235">
        <v>172.17</v>
      </c>
      <c r="G177" s="235" t="s">
        <v>929</v>
      </c>
      <c r="H177" s="235">
        <v>411.02</v>
      </c>
      <c r="I177" s="108">
        <f t="shared" si="70"/>
        <v>373.65454545454543</v>
      </c>
      <c r="J177" s="108">
        <f t="shared" si="71"/>
        <v>158.74545454545455</v>
      </c>
      <c r="K177" s="42">
        <f t="shared" si="72"/>
        <v>532.4</v>
      </c>
      <c r="L177" s="109">
        <f t="shared" si="73"/>
        <v>373.65454545454543</v>
      </c>
      <c r="M177" s="109">
        <f t="shared" si="74"/>
        <v>411.02</v>
      </c>
      <c r="N177" s="109">
        <f t="shared" si="75"/>
        <v>158.74545454545455</v>
      </c>
      <c r="O177" s="109">
        <f t="shared" si="76"/>
        <v>174.62</v>
      </c>
      <c r="P177" s="109">
        <f t="shared" si="77"/>
        <v>585.64</v>
      </c>
      <c r="Q177" s="112"/>
    </row>
    <row r="178" spans="1:17" ht="23.1" customHeight="1" x14ac:dyDescent="0.2">
      <c r="A178" s="38">
        <v>137</v>
      </c>
      <c r="B178" s="233" t="s">
        <v>1116</v>
      </c>
      <c r="C178" s="233"/>
      <c r="D178" s="234" t="s">
        <v>1077</v>
      </c>
      <c r="E178" s="235">
        <v>94.34</v>
      </c>
      <c r="F178" s="235">
        <v>87.2</v>
      </c>
      <c r="G178" s="235" t="s">
        <v>930</v>
      </c>
      <c r="H178" s="235">
        <v>2.77</v>
      </c>
      <c r="I178" s="108">
        <f t="shared" si="70"/>
        <v>1.385</v>
      </c>
      <c r="J178" s="108">
        <f t="shared" si="71"/>
        <v>45.785000000000004</v>
      </c>
      <c r="K178" s="42">
        <f t="shared" si="72"/>
        <v>47.17</v>
      </c>
      <c r="L178" s="109">
        <f t="shared" si="73"/>
        <v>1.385</v>
      </c>
      <c r="M178" s="109">
        <f t="shared" si="74"/>
        <v>2.77</v>
      </c>
      <c r="N178" s="109">
        <f t="shared" si="75"/>
        <v>45.785000000000004</v>
      </c>
      <c r="O178" s="109">
        <f t="shared" si="76"/>
        <v>91.570000000000007</v>
      </c>
      <c r="P178" s="109">
        <f t="shared" si="77"/>
        <v>94.34</v>
      </c>
      <c r="Q178" s="112"/>
    </row>
    <row r="179" spans="1:17" ht="23.1" customHeight="1" x14ac:dyDescent="0.2">
      <c r="A179" s="38">
        <v>138</v>
      </c>
      <c r="B179" s="233" t="s">
        <v>890</v>
      </c>
      <c r="C179" s="233"/>
      <c r="D179" s="234">
        <v>1</v>
      </c>
      <c r="E179" s="235">
        <v>849.6</v>
      </c>
      <c r="F179" s="235"/>
      <c r="G179" s="235"/>
      <c r="H179" s="235">
        <v>849.6</v>
      </c>
      <c r="I179" s="108">
        <f t="shared" si="70"/>
        <v>849.6</v>
      </c>
      <c r="J179" s="108">
        <f t="shared" si="71"/>
        <v>0</v>
      </c>
      <c r="K179" s="42">
        <f t="shared" si="72"/>
        <v>849.6</v>
      </c>
      <c r="L179" s="109">
        <f t="shared" si="73"/>
        <v>849.6</v>
      </c>
      <c r="M179" s="109">
        <f t="shared" si="74"/>
        <v>849.6</v>
      </c>
      <c r="N179" s="109">
        <f t="shared" si="75"/>
        <v>0</v>
      </c>
      <c r="O179" s="109">
        <f t="shared" si="76"/>
        <v>0</v>
      </c>
      <c r="P179" s="109">
        <f t="shared" si="77"/>
        <v>849.6</v>
      </c>
      <c r="Q179" s="112"/>
    </row>
    <row r="180" spans="1:17" ht="23.1" customHeight="1" x14ac:dyDescent="0.2">
      <c r="A180" s="38">
        <v>139</v>
      </c>
      <c r="B180" s="233" t="s">
        <v>891</v>
      </c>
      <c r="C180" s="233"/>
      <c r="D180" s="234">
        <v>1</v>
      </c>
      <c r="E180" s="235">
        <v>76.7</v>
      </c>
      <c r="F180" s="235"/>
      <c r="G180" s="235"/>
      <c r="H180" s="235">
        <v>76.7</v>
      </c>
      <c r="I180" s="108">
        <f t="shared" si="70"/>
        <v>76.7</v>
      </c>
      <c r="J180" s="108">
        <f t="shared" si="71"/>
        <v>0</v>
      </c>
      <c r="K180" s="42">
        <f t="shared" si="72"/>
        <v>76.7</v>
      </c>
      <c r="L180" s="109">
        <f t="shared" si="73"/>
        <v>76.7</v>
      </c>
      <c r="M180" s="109">
        <f t="shared" si="74"/>
        <v>76.7</v>
      </c>
      <c r="N180" s="109">
        <f t="shared" si="75"/>
        <v>0</v>
      </c>
      <c r="O180" s="109">
        <f t="shared" si="76"/>
        <v>0</v>
      </c>
      <c r="P180" s="109">
        <f t="shared" si="77"/>
        <v>76.7</v>
      </c>
      <c r="Q180" s="112"/>
    </row>
    <row r="181" spans="1:17" ht="23.1" customHeight="1" x14ac:dyDescent="0.2">
      <c r="A181" s="38">
        <v>140</v>
      </c>
      <c r="B181" s="233" t="s">
        <v>892</v>
      </c>
      <c r="C181" s="233"/>
      <c r="D181" s="234">
        <v>2</v>
      </c>
      <c r="E181" s="235">
        <v>330.4</v>
      </c>
      <c r="F181" s="235"/>
      <c r="G181" s="235"/>
      <c r="H181" s="235">
        <v>330.4</v>
      </c>
      <c r="I181" s="108">
        <f t="shared" si="70"/>
        <v>165.2</v>
      </c>
      <c r="J181" s="108">
        <f t="shared" si="71"/>
        <v>0</v>
      </c>
      <c r="K181" s="42">
        <f t="shared" si="72"/>
        <v>165.2</v>
      </c>
      <c r="L181" s="109">
        <f t="shared" si="73"/>
        <v>165.2</v>
      </c>
      <c r="M181" s="109">
        <f t="shared" si="74"/>
        <v>330.4</v>
      </c>
      <c r="N181" s="109">
        <f t="shared" si="75"/>
        <v>0</v>
      </c>
      <c r="O181" s="109">
        <f t="shared" si="76"/>
        <v>0</v>
      </c>
      <c r="P181" s="109">
        <f t="shared" si="77"/>
        <v>330.4</v>
      </c>
      <c r="Q181" s="112"/>
    </row>
    <row r="182" spans="1:17" ht="23.1" customHeight="1" x14ac:dyDescent="0.2">
      <c r="A182" s="38">
        <v>141</v>
      </c>
      <c r="B182" s="233" t="s">
        <v>893</v>
      </c>
      <c r="C182" s="233"/>
      <c r="D182" s="234">
        <v>1</v>
      </c>
      <c r="E182" s="235">
        <v>1132.8</v>
      </c>
      <c r="F182" s="235"/>
      <c r="G182" s="235"/>
      <c r="H182" s="235">
        <v>1132.8</v>
      </c>
      <c r="I182" s="108">
        <f t="shared" si="70"/>
        <v>1132.8</v>
      </c>
      <c r="J182" s="108">
        <f t="shared" si="71"/>
        <v>0</v>
      </c>
      <c r="K182" s="42">
        <f t="shared" si="72"/>
        <v>1132.8</v>
      </c>
      <c r="L182" s="109">
        <f t="shared" si="73"/>
        <v>1132.8</v>
      </c>
      <c r="M182" s="109">
        <f t="shared" si="74"/>
        <v>1132.8</v>
      </c>
      <c r="N182" s="109">
        <f t="shared" si="75"/>
        <v>0</v>
      </c>
      <c r="O182" s="109">
        <f t="shared" si="76"/>
        <v>0</v>
      </c>
      <c r="P182" s="109">
        <f t="shared" si="77"/>
        <v>1132.8</v>
      </c>
      <c r="Q182" s="112"/>
    </row>
    <row r="183" spans="1:17" ht="23.1" customHeight="1" x14ac:dyDescent="0.2">
      <c r="A183" s="38">
        <v>142</v>
      </c>
      <c r="B183" s="233" t="s">
        <v>894</v>
      </c>
      <c r="C183" s="233"/>
      <c r="D183" s="234">
        <v>2</v>
      </c>
      <c r="E183" s="235">
        <v>330.4</v>
      </c>
      <c r="F183" s="235"/>
      <c r="G183" s="235"/>
      <c r="H183" s="235">
        <v>330.4</v>
      </c>
      <c r="I183" s="108">
        <f t="shared" si="70"/>
        <v>165.2</v>
      </c>
      <c r="J183" s="108">
        <f t="shared" si="71"/>
        <v>0</v>
      </c>
      <c r="K183" s="42">
        <f t="shared" si="72"/>
        <v>165.2</v>
      </c>
      <c r="L183" s="109">
        <f t="shared" si="73"/>
        <v>165.2</v>
      </c>
      <c r="M183" s="109">
        <f t="shared" si="74"/>
        <v>330.4</v>
      </c>
      <c r="N183" s="109">
        <f t="shared" si="75"/>
        <v>0</v>
      </c>
      <c r="O183" s="109">
        <f t="shared" si="76"/>
        <v>0</v>
      </c>
      <c r="P183" s="109">
        <f t="shared" si="77"/>
        <v>330.4</v>
      </c>
      <c r="Q183" s="112"/>
    </row>
    <row r="184" spans="1:17" ht="23.1" customHeight="1" x14ac:dyDescent="0.2">
      <c r="A184" s="38">
        <v>143</v>
      </c>
      <c r="B184" s="233" t="s">
        <v>895</v>
      </c>
      <c r="C184" s="233"/>
      <c r="D184" s="234">
        <v>1</v>
      </c>
      <c r="E184" s="235">
        <v>271.39999999999998</v>
      </c>
      <c r="F184" s="235"/>
      <c r="G184" s="235"/>
      <c r="H184" s="235">
        <v>271.39999999999998</v>
      </c>
      <c r="I184" s="108">
        <f t="shared" si="70"/>
        <v>271.39999999999998</v>
      </c>
      <c r="J184" s="108">
        <f t="shared" si="71"/>
        <v>0</v>
      </c>
      <c r="K184" s="42">
        <f t="shared" si="72"/>
        <v>271.39999999999998</v>
      </c>
      <c r="L184" s="109">
        <f t="shared" si="73"/>
        <v>271.39999999999998</v>
      </c>
      <c r="M184" s="109">
        <f t="shared" si="74"/>
        <v>271.39999999999998</v>
      </c>
      <c r="N184" s="109">
        <f t="shared" si="75"/>
        <v>0</v>
      </c>
      <c r="O184" s="109">
        <f t="shared" si="76"/>
        <v>0</v>
      </c>
      <c r="P184" s="109">
        <f t="shared" si="77"/>
        <v>271.39999999999998</v>
      </c>
      <c r="Q184" s="112"/>
    </row>
    <row r="185" spans="1:17" ht="23.1" customHeight="1" x14ac:dyDescent="0.2">
      <c r="A185" s="38">
        <v>144</v>
      </c>
      <c r="B185" s="233" t="s">
        <v>896</v>
      </c>
      <c r="C185" s="233"/>
      <c r="D185" s="234">
        <v>1</v>
      </c>
      <c r="E185" s="235">
        <v>271.39999999999998</v>
      </c>
      <c r="F185" s="235"/>
      <c r="G185" s="235"/>
      <c r="H185" s="235">
        <v>271.39999999999998</v>
      </c>
      <c r="I185" s="108">
        <f t="shared" si="70"/>
        <v>271.39999999999998</v>
      </c>
      <c r="J185" s="108">
        <f t="shared" si="71"/>
        <v>0</v>
      </c>
      <c r="K185" s="42">
        <f t="shared" si="72"/>
        <v>271.39999999999998</v>
      </c>
      <c r="L185" s="109">
        <f t="shared" si="73"/>
        <v>271.39999999999998</v>
      </c>
      <c r="M185" s="109">
        <f t="shared" si="74"/>
        <v>271.39999999999998</v>
      </c>
      <c r="N185" s="109">
        <f t="shared" si="75"/>
        <v>0</v>
      </c>
      <c r="O185" s="109">
        <f t="shared" si="76"/>
        <v>0</v>
      </c>
      <c r="P185" s="109">
        <f t="shared" si="77"/>
        <v>271.39999999999998</v>
      </c>
      <c r="Q185" s="112"/>
    </row>
    <row r="186" spans="1:17" ht="23.1" customHeight="1" x14ac:dyDescent="0.2">
      <c r="A186" s="72">
        <v>145</v>
      </c>
      <c r="B186" s="236" t="s">
        <v>897</v>
      </c>
      <c r="C186" s="236"/>
      <c r="D186" s="237">
        <v>1</v>
      </c>
      <c r="E186" s="238">
        <v>684.4</v>
      </c>
      <c r="F186" s="238"/>
      <c r="G186" s="238"/>
      <c r="H186" s="238">
        <v>684.4</v>
      </c>
      <c r="I186" s="108">
        <f t="shared" si="70"/>
        <v>684.4</v>
      </c>
      <c r="J186" s="108">
        <f t="shared" si="71"/>
        <v>0</v>
      </c>
      <c r="K186" s="42">
        <f t="shared" si="72"/>
        <v>684.4</v>
      </c>
      <c r="L186" s="109">
        <f t="shared" si="73"/>
        <v>684.4</v>
      </c>
      <c r="M186" s="109">
        <f t="shared" si="74"/>
        <v>684.4</v>
      </c>
      <c r="N186" s="109">
        <f t="shared" si="75"/>
        <v>0</v>
      </c>
      <c r="O186" s="109">
        <f t="shared" si="76"/>
        <v>0</v>
      </c>
      <c r="P186" s="109">
        <f t="shared" si="77"/>
        <v>684.4</v>
      </c>
      <c r="Q186" s="112"/>
    </row>
    <row r="187" spans="1:17" ht="23.1" customHeight="1" x14ac:dyDescent="0.2">
      <c r="A187" s="326" t="s">
        <v>658</v>
      </c>
      <c r="B187" s="327"/>
      <c r="C187" s="327"/>
      <c r="D187" s="327"/>
      <c r="E187" s="327"/>
      <c r="F187" s="327"/>
      <c r="G187" s="327"/>
      <c r="H187" s="327"/>
      <c r="I187" s="108"/>
      <c r="J187" s="108"/>
      <c r="K187" s="42"/>
      <c r="L187" s="109"/>
      <c r="M187" s="110">
        <f>SUM(M188:M229)</f>
        <v>433458.14000000013</v>
      </c>
      <c r="N187" s="109"/>
      <c r="O187" s="110">
        <f>SUM(O188:O229)</f>
        <v>171308.23999999996</v>
      </c>
      <c r="P187" s="110">
        <f>SUM(P188:P229)</f>
        <v>604766.38000000012</v>
      </c>
      <c r="Q187" s="111">
        <f>P187/$Q$249</f>
        <v>3466.1071756075203</v>
      </c>
    </row>
    <row r="188" spans="1:17" ht="23.1" customHeight="1" x14ac:dyDescent="0.2">
      <c r="A188" s="322" t="s">
        <v>659</v>
      </c>
      <c r="B188" s="323"/>
      <c r="C188" s="323"/>
      <c r="D188" s="323"/>
      <c r="E188" s="323"/>
      <c r="F188" s="323"/>
      <c r="G188" s="323"/>
      <c r="H188" s="323"/>
      <c r="I188" s="108"/>
      <c r="J188" s="108"/>
      <c r="K188" s="42"/>
      <c r="L188" s="109"/>
      <c r="M188" s="109"/>
      <c r="N188" s="109"/>
      <c r="O188" s="109"/>
      <c r="P188" s="109"/>
      <c r="Q188" s="112"/>
    </row>
    <row r="189" spans="1:17" ht="23.1" customHeight="1" x14ac:dyDescent="0.2">
      <c r="A189" s="38">
        <v>146</v>
      </c>
      <c r="B189" s="239" t="s">
        <v>931</v>
      </c>
      <c r="C189" s="239"/>
      <c r="D189" s="240">
        <v>4.1461499999999996</v>
      </c>
      <c r="E189" s="241">
        <v>8574.69</v>
      </c>
      <c r="F189" s="241">
        <v>1996.04</v>
      </c>
      <c r="G189" s="241" t="s">
        <v>1009</v>
      </c>
      <c r="H189" s="241">
        <v>5101.5</v>
      </c>
      <c r="I189" s="108">
        <f t="shared" si="70"/>
        <v>1230.4185810933036</v>
      </c>
      <c r="J189" s="108">
        <f t="shared" si="71"/>
        <v>837.69038746789215</v>
      </c>
      <c r="K189" s="42">
        <f t="shared" si="72"/>
        <v>2068.108968561196</v>
      </c>
      <c r="L189" s="109">
        <f t="shared" si="73"/>
        <v>1230.4185810933036</v>
      </c>
      <c r="M189" s="109">
        <f t="shared" si="74"/>
        <v>5101.5</v>
      </c>
      <c r="N189" s="109">
        <f t="shared" si="75"/>
        <v>837.69038746789215</v>
      </c>
      <c r="O189" s="109">
        <f t="shared" si="76"/>
        <v>3473.1900000000005</v>
      </c>
      <c r="P189" s="109">
        <f t="shared" si="77"/>
        <v>8574.69</v>
      </c>
      <c r="Q189" s="112"/>
    </row>
    <row r="190" spans="1:17" ht="23.1" customHeight="1" x14ac:dyDescent="0.2">
      <c r="A190" s="38">
        <v>147</v>
      </c>
      <c r="B190" s="239" t="s">
        <v>1137</v>
      </c>
      <c r="C190" s="239"/>
      <c r="D190" s="240" t="s">
        <v>1078</v>
      </c>
      <c r="E190" s="241">
        <v>108413.88</v>
      </c>
      <c r="F190" s="241">
        <v>3176.43</v>
      </c>
      <c r="G190" s="241" t="s">
        <v>932</v>
      </c>
      <c r="H190" s="241">
        <v>102826.07</v>
      </c>
      <c r="I190" s="108">
        <f t="shared" si="70"/>
        <v>9915.7251687560292</v>
      </c>
      <c r="J190" s="108">
        <f t="shared" si="71"/>
        <v>538.84378013500464</v>
      </c>
      <c r="K190" s="42">
        <f t="shared" si="72"/>
        <v>10454.568948891034</v>
      </c>
      <c r="L190" s="109">
        <f t="shared" si="73"/>
        <v>9915.7251687560292</v>
      </c>
      <c r="M190" s="109">
        <f t="shared" si="74"/>
        <v>102826.07000000002</v>
      </c>
      <c r="N190" s="109">
        <f t="shared" si="75"/>
        <v>538.84378013500464</v>
      </c>
      <c r="O190" s="109">
        <f t="shared" si="76"/>
        <v>5587.8099999999977</v>
      </c>
      <c r="P190" s="109">
        <f t="shared" si="77"/>
        <v>108413.88000000002</v>
      </c>
      <c r="Q190" s="112"/>
    </row>
    <row r="191" spans="1:17" ht="23.1" customHeight="1" x14ac:dyDescent="0.2">
      <c r="A191" s="38">
        <v>148</v>
      </c>
      <c r="B191" s="239" t="s">
        <v>933</v>
      </c>
      <c r="C191" s="239"/>
      <c r="D191" s="240">
        <v>1.7864</v>
      </c>
      <c r="E191" s="241">
        <v>10961.67</v>
      </c>
      <c r="F191" s="241">
        <v>2533.83</v>
      </c>
      <c r="G191" s="241">
        <v>702.81</v>
      </c>
      <c r="H191" s="241">
        <v>7725.03</v>
      </c>
      <c r="I191" s="108">
        <f t="shared" si="70"/>
        <v>4324.3562472010744</v>
      </c>
      <c r="J191" s="108">
        <f t="shared" si="71"/>
        <v>1811.8226600985224</v>
      </c>
      <c r="K191" s="42">
        <f t="shared" si="72"/>
        <v>6136.1789072995971</v>
      </c>
      <c r="L191" s="109">
        <f t="shared" si="73"/>
        <v>4324.3562472010744</v>
      </c>
      <c r="M191" s="109">
        <f t="shared" si="74"/>
        <v>7725.03</v>
      </c>
      <c r="N191" s="109">
        <f t="shared" si="75"/>
        <v>1811.8226600985224</v>
      </c>
      <c r="O191" s="109">
        <f t="shared" si="76"/>
        <v>3236.6400000000003</v>
      </c>
      <c r="P191" s="109">
        <f t="shared" si="77"/>
        <v>10961.67</v>
      </c>
      <c r="Q191" s="112"/>
    </row>
    <row r="192" spans="1:17" ht="23.1" customHeight="1" x14ac:dyDescent="0.2">
      <c r="A192" s="38">
        <v>149</v>
      </c>
      <c r="B192" s="239" t="s">
        <v>1100</v>
      </c>
      <c r="C192" s="239"/>
      <c r="D192" s="240" t="s">
        <v>1079</v>
      </c>
      <c r="E192" s="241">
        <v>806.01</v>
      </c>
      <c r="F192" s="241">
        <v>209.38</v>
      </c>
      <c r="G192" s="241">
        <v>35.54</v>
      </c>
      <c r="H192" s="241">
        <v>561.09</v>
      </c>
      <c r="I192" s="108">
        <f t="shared" si="70"/>
        <v>87.945141065830725</v>
      </c>
      <c r="J192" s="108">
        <f t="shared" si="71"/>
        <v>38.388714733542315</v>
      </c>
      <c r="K192" s="42">
        <f t="shared" si="72"/>
        <v>126.33385579937304</v>
      </c>
      <c r="L192" s="109">
        <f t="shared" si="73"/>
        <v>87.945141065830725</v>
      </c>
      <c r="M192" s="109">
        <f t="shared" si="74"/>
        <v>561.09</v>
      </c>
      <c r="N192" s="109">
        <f t="shared" si="75"/>
        <v>38.388714733542315</v>
      </c>
      <c r="O192" s="109">
        <f t="shared" si="76"/>
        <v>244.91999999999996</v>
      </c>
      <c r="P192" s="109">
        <f t="shared" si="77"/>
        <v>806.01</v>
      </c>
      <c r="Q192" s="112"/>
    </row>
    <row r="193" spans="1:17" ht="23.1" customHeight="1" x14ac:dyDescent="0.2">
      <c r="A193" s="322" t="s">
        <v>674</v>
      </c>
      <c r="B193" s="323"/>
      <c r="C193" s="323"/>
      <c r="D193" s="323"/>
      <c r="E193" s="323"/>
      <c r="F193" s="323"/>
      <c r="G193" s="323"/>
      <c r="H193" s="323"/>
      <c r="I193" s="108"/>
      <c r="J193" s="108"/>
      <c r="K193" s="42"/>
      <c r="L193" s="109"/>
      <c r="M193" s="109"/>
      <c r="N193" s="109"/>
      <c r="O193" s="109"/>
      <c r="P193" s="109"/>
      <c r="Q193" s="112"/>
    </row>
    <row r="194" spans="1:17" ht="23.1" customHeight="1" x14ac:dyDescent="0.2">
      <c r="A194" s="38">
        <v>150</v>
      </c>
      <c r="B194" s="242" t="s">
        <v>934</v>
      </c>
      <c r="C194" s="242"/>
      <c r="D194" s="243">
        <v>2.4569999999999999</v>
      </c>
      <c r="E194" s="244">
        <v>58463.360000000001</v>
      </c>
      <c r="F194" s="244">
        <v>44632.19</v>
      </c>
      <c r="G194" s="244" t="s">
        <v>935</v>
      </c>
      <c r="H194" s="244">
        <v>5540.24</v>
      </c>
      <c r="I194" s="108">
        <f t="shared" si="70"/>
        <v>2254.8799348799348</v>
      </c>
      <c r="J194" s="108">
        <f t="shared" si="71"/>
        <v>21539.731379731384</v>
      </c>
      <c r="K194" s="42">
        <f t="shared" si="72"/>
        <v>23794.61131461132</v>
      </c>
      <c r="L194" s="109">
        <f t="shared" si="73"/>
        <v>2254.8799348799348</v>
      </c>
      <c r="M194" s="109">
        <f t="shared" si="74"/>
        <v>5540.24</v>
      </c>
      <c r="N194" s="109">
        <f t="shared" si="75"/>
        <v>21539.731379731384</v>
      </c>
      <c r="O194" s="109">
        <f t="shared" si="76"/>
        <v>52923.12000000001</v>
      </c>
      <c r="P194" s="109">
        <f t="shared" si="77"/>
        <v>58463.360000000008</v>
      </c>
      <c r="Q194" s="112"/>
    </row>
    <row r="195" spans="1:17" ht="23.1" customHeight="1" x14ac:dyDescent="0.2">
      <c r="A195" s="38">
        <v>151</v>
      </c>
      <c r="B195" s="242" t="s">
        <v>936</v>
      </c>
      <c r="C195" s="242"/>
      <c r="D195" s="243">
        <v>0.46</v>
      </c>
      <c r="E195" s="244">
        <v>2297.81</v>
      </c>
      <c r="F195" s="244">
        <v>1033.3</v>
      </c>
      <c r="G195" s="244" t="s">
        <v>937</v>
      </c>
      <c r="H195" s="244">
        <v>245.74</v>
      </c>
      <c r="I195" s="108">
        <f t="shared" si="70"/>
        <v>534.21739130434787</v>
      </c>
      <c r="J195" s="108">
        <f t="shared" si="71"/>
        <v>4461.0217391304341</v>
      </c>
      <c r="K195" s="42">
        <f t="shared" si="72"/>
        <v>4995.2391304347821</v>
      </c>
      <c r="L195" s="109">
        <f t="shared" si="73"/>
        <v>534.21739130434787</v>
      </c>
      <c r="M195" s="109">
        <f t="shared" si="74"/>
        <v>245.74000000000004</v>
      </c>
      <c r="N195" s="109">
        <f t="shared" si="75"/>
        <v>4461.0217391304341</v>
      </c>
      <c r="O195" s="109">
        <f t="shared" si="76"/>
        <v>2052.0699999999997</v>
      </c>
      <c r="P195" s="109">
        <f t="shared" si="77"/>
        <v>2297.81</v>
      </c>
      <c r="Q195" s="112"/>
    </row>
    <row r="196" spans="1:17" ht="23.1" customHeight="1" x14ac:dyDescent="0.2">
      <c r="A196" s="38">
        <v>152</v>
      </c>
      <c r="B196" s="242" t="s">
        <v>938</v>
      </c>
      <c r="C196" s="242"/>
      <c r="D196" s="243">
        <v>0.46</v>
      </c>
      <c r="E196" s="244">
        <v>15090.84</v>
      </c>
      <c r="F196" s="244"/>
      <c r="G196" s="244"/>
      <c r="H196" s="244">
        <v>15090.84</v>
      </c>
      <c r="I196" s="108">
        <f t="shared" si="70"/>
        <v>32806.17391304348</v>
      </c>
      <c r="J196" s="108">
        <f t="shared" si="71"/>
        <v>0</v>
      </c>
      <c r="K196" s="42">
        <f t="shared" si="72"/>
        <v>32806.17391304348</v>
      </c>
      <c r="L196" s="109">
        <f t="shared" si="73"/>
        <v>32806.17391304348</v>
      </c>
      <c r="M196" s="109">
        <f t="shared" si="74"/>
        <v>15090.840000000002</v>
      </c>
      <c r="N196" s="109">
        <f t="shared" si="75"/>
        <v>0</v>
      </c>
      <c r="O196" s="109">
        <f t="shared" si="76"/>
        <v>0</v>
      </c>
      <c r="P196" s="109">
        <f t="shared" si="77"/>
        <v>15090.840000000002</v>
      </c>
      <c r="Q196" s="112"/>
    </row>
    <row r="197" spans="1:17" ht="23.1" customHeight="1" x14ac:dyDescent="0.2">
      <c r="A197" s="38">
        <v>153</v>
      </c>
      <c r="B197" s="242" t="s">
        <v>939</v>
      </c>
      <c r="C197" s="242"/>
      <c r="D197" s="243">
        <v>1.9019999999999999</v>
      </c>
      <c r="E197" s="244">
        <v>18360.98</v>
      </c>
      <c r="F197" s="244">
        <v>8827.1200000000008</v>
      </c>
      <c r="G197" s="244" t="s">
        <v>940</v>
      </c>
      <c r="H197" s="244">
        <v>1986.86</v>
      </c>
      <c r="I197" s="108">
        <f t="shared" si="70"/>
        <v>1044.6161934805468</v>
      </c>
      <c r="J197" s="108">
        <f t="shared" si="71"/>
        <v>8608.8958990536285</v>
      </c>
      <c r="K197" s="42">
        <f t="shared" si="72"/>
        <v>9653.5120925341762</v>
      </c>
      <c r="L197" s="109">
        <f t="shared" si="73"/>
        <v>1044.6161934805468</v>
      </c>
      <c r="M197" s="109">
        <f t="shared" si="74"/>
        <v>1986.86</v>
      </c>
      <c r="N197" s="109">
        <f t="shared" si="75"/>
        <v>8608.8958990536285</v>
      </c>
      <c r="O197" s="109">
        <f t="shared" si="76"/>
        <v>16374.12</v>
      </c>
      <c r="P197" s="109">
        <f t="shared" si="77"/>
        <v>18360.98</v>
      </c>
      <c r="Q197" s="112"/>
    </row>
    <row r="198" spans="1:17" ht="23.1" customHeight="1" x14ac:dyDescent="0.2">
      <c r="A198" s="38">
        <v>154</v>
      </c>
      <c r="B198" s="242" t="s">
        <v>941</v>
      </c>
      <c r="C198" s="242"/>
      <c r="D198" s="243">
        <v>8.0000000000000002E-3</v>
      </c>
      <c r="E198" s="244">
        <v>237.21</v>
      </c>
      <c r="F198" s="244"/>
      <c r="G198" s="244"/>
      <c r="H198" s="244">
        <v>237.21</v>
      </c>
      <c r="I198" s="108">
        <f t="shared" si="70"/>
        <v>29651.25</v>
      </c>
      <c r="J198" s="108">
        <f t="shared" si="71"/>
        <v>0</v>
      </c>
      <c r="K198" s="42">
        <f t="shared" si="72"/>
        <v>29651.25</v>
      </c>
      <c r="L198" s="109">
        <f t="shared" si="73"/>
        <v>29651.25</v>
      </c>
      <c r="M198" s="109">
        <f t="shared" si="74"/>
        <v>237.21</v>
      </c>
      <c r="N198" s="109">
        <f t="shared" si="75"/>
        <v>0</v>
      </c>
      <c r="O198" s="109">
        <f t="shared" si="76"/>
        <v>0</v>
      </c>
      <c r="P198" s="109">
        <f t="shared" si="77"/>
        <v>237.21</v>
      </c>
      <c r="Q198" s="112"/>
    </row>
    <row r="199" spans="1:17" ht="23.1" customHeight="1" x14ac:dyDescent="0.2">
      <c r="A199" s="38">
        <v>155</v>
      </c>
      <c r="B199" s="242" t="s">
        <v>938</v>
      </c>
      <c r="C199" s="242"/>
      <c r="D199" s="243">
        <v>1.85</v>
      </c>
      <c r="E199" s="244">
        <v>60691.41</v>
      </c>
      <c r="F199" s="244"/>
      <c r="G199" s="244"/>
      <c r="H199" s="244">
        <v>60691.41</v>
      </c>
      <c r="I199" s="108">
        <f t="shared" si="70"/>
        <v>32806.167567567565</v>
      </c>
      <c r="J199" s="108">
        <f t="shared" si="71"/>
        <v>0</v>
      </c>
      <c r="K199" s="42">
        <f t="shared" si="72"/>
        <v>32806.167567567565</v>
      </c>
      <c r="L199" s="109">
        <f t="shared" si="73"/>
        <v>32806.167567567565</v>
      </c>
      <c r="M199" s="109">
        <f t="shared" si="74"/>
        <v>60691.409999999996</v>
      </c>
      <c r="N199" s="109">
        <f t="shared" si="75"/>
        <v>0</v>
      </c>
      <c r="O199" s="109">
        <f t="shared" si="76"/>
        <v>0</v>
      </c>
      <c r="P199" s="109">
        <f t="shared" si="77"/>
        <v>60691.409999999996</v>
      </c>
      <c r="Q199" s="112"/>
    </row>
    <row r="200" spans="1:17" ht="23.1" customHeight="1" x14ac:dyDescent="0.2">
      <c r="A200" s="38">
        <v>156</v>
      </c>
      <c r="B200" s="242" t="s">
        <v>942</v>
      </c>
      <c r="C200" s="242"/>
      <c r="D200" s="243">
        <v>2E-3</v>
      </c>
      <c r="E200" s="244">
        <v>77.739999999999995</v>
      </c>
      <c r="F200" s="244"/>
      <c r="G200" s="244"/>
      <c r="H200" s="244">
        <v>77.739999999999995</v>
      </c>
      <c r="I200" s="108">
        <f t="shared" si="70"/>
        <v>38870</v>
      </c>
      <c r="J200" s="108">
        <f t="shared" si="71"/>
        <v>0</v>
      </c>
      <c r="K200" s="42">
        <f t="shared" si="72"/>
        <v>38870</v>
      </c>
      <c r="L200" s="109">
        <f t="shared" si="73"/>
        <v>38870</v>
      </c>
      <c r="M200" s="109">
        <f t="shared" si="74"/>
        <v>77.739999999999995</v>
      </c>
      <c r="N200" s="109">
        <f t="shared" si="75"/>
        <v>0</v>
      </c>
      <c r="O200" s="109">
        <f t="shared" si="76"/>
        <v>0</v>
      </c>
      <c r="P200" s="109">
        <f t="shared" si="77"/>
        <v>77.739999999999995</v>
      </c>
      <c r="Q200" s="112"/>
    </row>
    <row r="201" spans="1:17" ht="23.1" customHeight="1" x14ac:dyDescent="0.2">
      <c r="A201" s="38">
        <v>157</v>
      </c>
      <c r="B201" s="242" t="s">
        <v>943</v>
      </c>
      <c r="C201" s="242"/>
      <c r="D201" s="243">
        <v>4.2000000000000003E-2</v>
      </c>
      <c r="E201" s="244">
        <v>1221.56</v>
      </c>
      <c r="F201" s="244"/>
      <c r="G201" s="244"/>
      <c r="H201" s="244">
        <v>1221.56</v>
      </c>
      <c r="I201" s="108">
        <f t="shared" si="70"/>
        <v>29084.761904761901</v>
      </c>
      <c r="J201" s="108">
        <f t="shared" si="71"/>
        <v>0</v>
      </c>
      <c r="K201" s="42">
        <f t="shared" si="72"/>
        <v>29084.761904761901</v>
      </c>
      <c r="L201" s="109">
        <f t="shared" si="73"/>
        <v>29084.761904761901</v>
      </c>
      <c r="M201" s="109">
        <f t="shared" si="74"/>
        <v>1221.56</v>
      </c>
      <c r="N201" s="109">
        <f t="shared" si="75"/>
        <v>0</v>
      </c>
      <c r="O201" s="109">
        <f t="shared" si="76"/>
        <v>0</v>
      </c>
      <c r="P201" s="109">
        <f t="shared" si="77"/>
        <v>1221.56</v>
      </c>
      <c r="Q201" s="112"/>
    </row>
    <row r="202" spans="1:17" ht="23.1" customHeight="1" x14ac:dyDescent="0.2">
      <c r="A202" s="38">
        <v>158</v>
      </c>
      <c r="B202" s="242" t="s">
        <v>919</v>
      </c>
      <c r="C202" s="242"/>
      <c r="D202" s="243">
        <v>9.5000000000000001E-2</v>
      </c>
      <c r="E202" s="244">
        <v>5313.67</v>
      </c>
      <c r="F202" s="244">
        <v>886.65</v>
      </c>
      <c r="G202" s="244" t="s">
        <v>944</v>
      </c>
      <c r="H202" s="244">
        <v>4394.6000000000004</v>
      </c>
      <c r="I202" s="108">
        <f t="shared" si="70"/>
        <v>46258.947368421053</v>
      </c>
      <c r="J202" s="108">
        <f t="shared" si="71"/>
        <v>9674.4210526315765</v>
      </c>
      <c r="K202" s="42">
        <f t="shared" si="72"/>
        <v>55933.368421052626</v>
      </c>
      <c r="L202" s="109">
        <f t="shared" si="73"/>
        <v>46258.947368421053</v>
      </c>
      <c r="M202" s="109">
        <f t="shared" si="74"/>
        <v>4394.6000000000004</v>
      </c>
      <c r="N202" s="109">
        <f t="shared" si="75"/>
        <v>9674.4210526315765</v>
      </c>
      <c r="O202" s="109">
        <f t="shared" si="76"/>
        <v>919.06999999999982</v>
      </c>
      <c r="P202" s="109">
        <f t="shared" si="77"/>
        <v>5313.67</v>
      </c>
      <c r="Q202" s="112"/>
    </row>
    <row r="203" spans="1:17" ht="23.1" customHeight="1" x14ac:dyDescent="0.2">
      <c r="A203" s="38">
        <v>159</v>
      </c>
      <c r="B203" s="242" t="s">
        <v>945</v>
      </c>
      <c r="C203" s="242"/>
      <c r="D203" s="243">
        <v>0.03</v>
      </c>
      <c r="E203" s="244">
        <v>3717.1</v>
      </c>
      <c r="F203" s="244">
        <v>1362.59</v>
      </c>
      <c r="G203" s="244" t="s">
        <v>946</v>
      </c>
      <c r="H203" s="244">
        <v>2336.88</v>
      </c>
      <c r="I203" s="108">
        <f t="shared" si="70"/>
        <v>77896</v>
      </c>
      <c r="J203" s="108">
        <f t="shared" si="71"/>
        <v>46007.333333333328</v>
      </c>
      <c r="K203" s="42">
        <f t="shared" si="72"/>
        <v>123903.33333333333</v>
      </c>
      <c r="L203" s="109">
        <f t="shared" si="73"/>
        <v>77896</v>
      </c>
      <c r="M203" s="109">
        <f t="shared" si="74"/>
        <v>2336.88</v>
      </c>
      <c r="N203" s="109">
        <f t="shared" si="75"/>
        <v>46007.333333333328</v>
      </c>
      <c r="O203" s="109">
        <f t="shared" si="76"/>
        <v>1380.2199999999998</v>
      </c>
      <c r="P203" s="109">
        <f t="shared" si="77"/>
        <v>3717.1</v>
      </c>
      <c r="Q203" s="112"/>
    </row>
    <row r="204" spans="1:17" ht="23.1" customHeight="1" x14ac:dyDescent="0.2">
      <c r="A204" s="322" t="s">
        <v>722</v>
      </c>
      <c r="B204" s="323"/>
      <c r="C204" s="323"/>
      <c r="D204" s="323"/>
      <c r="E204" s="323"/>
      <c r="F204" s="323"/>
      <c r="G204" s="323"/>
      <c r="H204" s="323"/>
      <c r="I204" s="108"/>
      <c r="J204" s="108"/>
      <c r="K204" s="42"/>
      <c r="L204" s="109"/>
      <c r="M204" s="109"/>
      <c r="N204" s="109"/>
      <c r="O204" s="109"/>
      <c r="P204" s="109"/>
      <c r="Q204" s="112"/>
    </row>
    <row r="205" spans="1:17" ht="23.1" customHeight="1" x14ac:dyDescent="0.2">
      <c r="A205" s="38">
        <v>160</v>
      </c>
      <c r="B205" s="245" t="s">
        <v>1138</v>
      </c>
      <c r="C205" s="245"/>
      <c r="D205" s="246" t="s">
        <v>1080</v>
      </c>
      <c r="E205" s="247">
        <v>38394.53</v>
      </c>
      <c r="F205" s="247">
        <v>14194.13</v>
      </c>
      <c r="G205" s="247">
        <v>620.33000000000004</v>
      </c>
      <c r="H205" s="247">
        <v>23580.07</v>
      </c>
      <c r="I205" s="108">
        <f t="shared" si="70"/>
        <v>177.9627924528302</v>
      </c>
      <c r="J205" s="108">
        <f t="shared" si="71"/>
        <v>111.80724528301886</v>
      </c>
      <c r="K205" s="42">
        <f t="shared" si="72"/>
        <v>289.77003773584909</v>
      </c>
      <c r="L205" s="109">
        <f t="shared" si="73"/>
        <v>177.9627924528302</v>
      </c>
      <c r="M205" s="109">
        <f t="shared" si="74"/>
        <v>23580.070000000003</v>
      </c>
      <c r="N205" s="109">
        <f t="shared" si="75"/>
        <v>111.80724528301886</v>
      </c>
      <c r="O205" s="109">
        <f t="shared" si="76"/>
        <v>14814.46</v>
      </c>
      <c r="P205" s="109">
        <f t="shared" si="77"/>
        <v>38394.53</v>
      </c>
      <c r="Q205" s="112"/>
    </row>
    <row r="206" spans="1:17" ht="23.1" customHeight="1" x14ac:dyDescent="0.2">
      <c r="A206" s="38">
        <v>161</v>
      </c>
      <c r="B206" s="245" t="s">
        <v>1139</v>
      </c>
      <c r="C206" s="245"/>
      <c r="D206" s="246" t="s">
        <v>1081</v>
      </c>
      <c r="E206" s="247">
        <v>70540.23</v>
      </c>
      <c r="F206" s="247">
        <v>35501.25</v>
      </c>
      <c r="G206" s="247" t="s">
        <v>1010</v>
      </c>
      <c r="H206" s="247">
        <v>34471.440000000002</v>
      </c>
      <c r="I206" s="108">
        <f t="shared" si="70"/>
        <v>520.32362264150947</v>
      </c>
      <c r="J206" s="108">
        <f t="shared" si="71"/>
        <v>544.43456603773575</v>
      </c>
      <c r="K206" s="42">
        <f t="shared" si="72"/>
        <v>1064.7581886792452</v>
      </c>
      <c r="L206" s="109">
        <f t="shared" si="73"/>
        <v>520.32362264150947</v>
      </c>
      <c r="M206" s="109">
        <f t="shared" si="74"/>
        <v>34471.440000000002</v>
      </c>
      <c r="N206" s="109">
        <f t="shared" si="75"/>
        <v>544.43456603773575</v>
      </c>
      <c r="O206" s="109">
        <f t="shared" si="76"/>
        <v>36068.789999999994</v>
      </c>
      <c r="P206" s="109">
        <f t="shared" si="77"/>
        <v>70540.23</v>
      </c>
      <c r="Q206" s="112"/>
    </row>
    <row r="207" spans="1:17" ht="23.1" customHeight="1" x14ac:dyDescent="0.2">
      <c r="A207" s="322" t="s">
        <v>727</v>
      </c>
      <c r="B207" s="323"/>
      <c r="C207" s="323"/>
      <c r="D207" s="323"/>
      <c r="E207" s="323"/>
      <c r="F207" s="323"/>
      <c r="G207" s="323"/>
      <c r="H207" s="323"/>
      <c r="I207" s="108"/>
      <c r="J207" s="108"/>
      <c r="K207" s="42"/>
      <c r="L207" s="109"/>
      <c r="M207" s="109"/>
      <c r="N207" s="109"/>
      <c r="O207" s="109"/>
      <c r="P207" s="109"/>
      <c r="Q207" s="112"/>
    </row>
    <row r="208" spans="1:17" ht="23.1" customHeight="1" x14ac:dyDescent="0.2">
      <c r="A208" s="38">
        <v>162</v>
      </c>
      <c r="B208" s="248" t="s">
        <v>947</v>
      </c>
      <c r="C208" s="248"/>
      <c r="D208" s="249">
        <v>2.3580000000000001</v>
      </c>
      <c r="E208" s="250">
        <v>14475.76</v>
      </c>
      <c r="F208" s="250">
        <v>1721.88</v>
      </c>
      <c r="G208" s="250" t="s">
        <v>1011</v>
      </c>
      <c r="H208" s="250">
        <v>12016.58</v>
      </c>
      <c r="I208" s="108">
        <f t="shared" ref="I208:I240" si="78">H208/D208</f>
        <v>5096.0899067005939</v>
      </c>
      <c r="J208" s="108">
        <f t="shared" ref="J208:J240" si="79">(E208-H208)/D208</f>
        <v>1042.9092451229856</v>
      </c>
      <c r="K208" s="42">
        <f t="shared" ref="K208:K240" si="80">I208+J208</f>
        <v>6138.9991518235793</v>
      </c>
      <c r="L208" s="109">
        <f t="shared" si="73"/>
        <v>5096.0899067005939</v>
      </c>
      <c r="M208" s="109">
        <f t="shared" si="74"/>
        <v>12016.580000000002</v>
      </c>
      <c r="N208" s="109">
        <f t="shared" si="75"/>
        <v>1042.9092451229856</v>
      </c>
      <c r="O208" s="109">
        <f t="shared" si="76"/>
        <v>2459.1800000000003</v>
      </c>
      <c r="P208" s="109">
        <f t="shared" si="77"/>
        <v>14475.760000000002</v>
      </c>
      <c r="Q208" s="112"/>
    </row>
    <row r="209" spans="1:17" ht="23.1" customHeight="1" x14ac:dyDescent="0.2">
      <c r="A209" s="38">
        <v>163</v>
      </c>
      <c r="B209" s="248" t="s">
        <v>1140</v>
      </c>
      <c r="C209" s="248"/>
      <c r="D209" s="249" t="s">
        <v>1082</v>
      </c>
      <c r="E209" s="250">
        <v>4110.13</v>
      </c>
      <c r="F209" s="250">
        <v>2326.4899999999998</v>
      </c>
      <c r="G209" s="250" t="s">
        <v>1012</v>
      </c>
      <c r="H209" s="250">
        <v>1624</v>
      </c>
      <c r="I209" s="108">
        <f t="shared" si="78"/>
        <v>77.480916030534345</v>
      </c>
      <c r="J209" s="108">
        <f t="shared" si="79"/>
        <v>118.61307251908397</v>
      </c>
      <c r="K209" s="42">
        <f t="shared" si="80"/>
        <v>196.0939885496183</v>
      </c>
      <c r="L209" s="109">
        <f t="shared" si="73"/>
        <v>77.480916030534345</v>
      </c>
      <c r="M209" s="109">
        <f t="shared" si="74"/>
        <v>1624</v>
      </c>
      <c r="N209" s="109">
        <f t="shared" si="75"/>
        <v>118.61307251908397</v>
      </c>
      <c r="O209" s="109">
        <f t="shared" si="76"/>
        <v>2486.13</v>
      </c>
      <c r="P209" s="109">
        <f t="shared" si="77"/>
        <v>4110.13</v>
      </c>
      <c r="Q209" s="112"/>
    </row>
    <row r="210" spans="1:17" ht="23.1" customHeight="1" x14ac:dyDescent="0.2">
      <c r="A210" s="38">
        <v>164</v>
      </c>
      <c r="B210" s="248" t="s">
        <v>1132</v>
      </c>
      <c r="C210" s="248"/>
      <c r="D210" s="249" t="s">
        <v>1083</v>
      </c>
      <c r="E210" s="250">
        <v>29345.78</v>
      </c>
      <c r="F210" s="250">
        <v>11008.73</v>
      </c>
      <c r="G210" s="250" t="s">
        <v>1013</v>
      </c>
      <c r="H210" s="250">
        <v>17644.66</v>
      </c>
      <c r="I210" s="108">
        <f t="shared" si="78"/>
        <v>1795.8941475826973</v>
      </c>
      <c r="J210" s="108">
        <f t="shared" si="79"/>
        <v>1190.95368956743</v>
      </c>
      <c r="K210" s="42">
        <f t="shared" si="80"/>
        <v>2986.8478371501274</v>
      </c>
      <c r="L210" s="109">
        <f t="shared" si="73"/>
        <v>1795.8941475826973</v>
      </c>
      <c r="M210" s="109">
        <f t="shared" si="74"/>
        <v>17644.66</v>
      </c>
      <c r="N210" s="109">
        <f t="shared" si="75"/>
        <v>1190.95368956743</v>
      </c>
      <c r="O210" s="109">
        <f t="shared" si="76"/>
        <v>11701.119999999999</v>
      </c>
      <c r="P210" s="109">
        <f t="shared" si="77"/>
        <v>29345.78</v>
      </c>
      <c r="Q210" s="112"/>
    </row>
    <row r="211" spans="1:17" ht="23.1" customHeight="1" x14ac:dyDescent="0.2">
      <c r="A211" s="322" t="s">
        <v>746</v>
      </c>
      <c r="B211" s="323"/>
      <c r="C211" s="323"/>
      <c r="D211" s="323"/>
      <c r="E211" s="323"/>
      <c r="F211" s="323"/>
      <c r="G211" s="323"/>
      <c r="H211" s="323"/>
      <c r="I211" s="108"/>
      <c r="J211" s="108"/>
      <c r="K211" s="42"/>
      <c r="L211" s="109"/>
      <c r="M211" s="109"/>
      <c r="N211" s="109"/>
      <c r="O211" s="109"/>
      <c r="P211" s="109"/>
      <c r="Q211" s="112"/>
    </row>
    <row r="212" spans="1:17" ht="23.1" customHeight="1" x14ac:dyDescent="0.2">
      <c r="A212" s="38">
        <v>165</v>
      </c>
      <c r="B212" s="251" t="s">
        <v>884</v>
      </c>
      <c r="C212" s="251"/>
      <c r="D212" s="252">
        <v>2.62</v>
      </c>
      <c r="E212" s="253">
        <v>32625.71</v>
      </c>
      <c r="F212" s="253">
        <v>8044.71</v>
      </c>
      <c r="G212" s="253">
        <v>926.67</v>
      </c>
      <c r="H212" s="253">
        <v>23654.33</v>
      </c>
      <c r="I212" s="108">
        <f t="shared" si="78"/>
        <v>9028.3702290076344</v>
      </c>
      <c r="J212" s="108">
        <f t="shared" si="79"/>
        <v>3424.1908396946556</v>
      </c>
      <c r="K212" s="42">
        <f t="shared" si="80"/>
        <v>12452.561068702289</v>
      </c>
      <c r="L212" s="109">
        <f t="shared" si="73"/>
        <v>9028.3702290076344</v>
      </c>
      <c r="M212" s="109">
        <f t="shared" si="74"/>
        <v>23654.33</v>
      </c>
      <c r="N212" s="109">
        <f t="shared" si="75"/>
        <v>3424.1908396946556</v>
      </c>
      <c r="O212" s="109">
        <f t="shared" si="76"/>
        <v>8971.3799999999974</v>
      </c>
      <c r="P212" s="109">
        <f t="shared" si="77"/>
        <v>32625.71</v>
      </c>
      <c r="Q212" s="112"/>
    </row>
    <row r="213" spans="1:17" ht="23.1" customHeight="1" x14ac:dyDescent="0.2">
      <c r="A213" s="38">
        <v>166</v>
      </c>
      <c r="B213" s="251" t="s">
        <v>1112</v>
      </c>
      <c r="C213" s="251"/>
      <c r="D213" s="252" t="s">
        <v>1084</v>
      </c>
      <c r="E213" s="253">
        <v>3128.08</v>
      </c>
      <c r="F213" s="253">
        <v>571.04</v>
      </c>
      <c r="G213" s="253" t="s">
        <v>948</v>
      </c>
      <c r="H213" s="253">
        <v>2422.33</v>
      </c>
      <c r="I213" s="108">
        <f t="shared" si="78"/>
        <v>47.311132812499999</v>
      </c>
      <c r="J213" s="108">
        <f t="shared" si="79"/>
        <v>13.7841796875</v>
      </c>
      <c r="K213" s="42">
        <f t="shared" si="80"/>
        <v>61.095312499999999</v>
      </c>
      <c r="L213" s="109">
        <f t="shared" si="73"/>
        <v>47.311132812499999</v>
      </c>
      <c r="M213" s="109">
        <f t="shared" si="74"/>
        <v>2422.33</v>
      </c>
      <c r="N213" s="109">
        <f t="shared" si="75"/>
        <v>13.7841796875</v>
      </c>
      <c r="O213" s="109">
        <f t="shared" si="76"/>
        <v>705.75</v>
      </c>
      <c r="P213" s="109">
        <f t="shared" si="77"/>
        <v>3128.08</v>
      </c>
      <c r="Q213" s="112"/>
    </row>
    <row r="214" spans="1:17" ht="23.1" customHeight="1" x14ac:dyDescent="0.2">
      <c r="A214" s="38">
        <v>167</v>
      </c>
      <c r="B214" s="251" t="s">
        <v>1113</v>
      </c>
      <c r="C214" s="251"/>
      <c r="D214" s="252" t="s">
        <v>1084</v>
      </c>
      <c r="E214" s="253">
        <v>23744.560000000001</v>
      </c>
      <c r="F214" s="253">
        <v>2968.21</v>
      </c>
      <c r="G214" s="253" t="s">
        <v>949</v>
      </c>
      <c r="H214" s="253">
        <v>20227.830000000002</v>
      </c>
      <c r="I214" s="108">
        <f t="shared" si="78"/>
        <v>395.07480468750003</v>
      </c>
      <c r="J214" s="108">
        <f t="shared" si="79"/>
        <v>68.686132812499991</v>
      </c>
      <c r="K214" s="42">
        <f t="shared" si="80"/>
        <v>463.76093750000001</v>
      </c>
      <c r="L214" s="109">
        <f t="shared" si="73"/>
        <v>395.07480468750003</v>
      </c>
      <c r="M214" s="109">
        <f t="shared" si="74"/>
        <v>20227.830000000002</v>
      </c>
      <c r="N214" s="109">
        <f t="shared" si="75"/>
        <v>68.686132812499991</v>
      </c>
      <c r="O214" s="109">
        <f t="shared" si="76"/>
        <v>3516.7299999999996</v>
      </c>
      <c r="P214" s="109">
        <f t="shared" si="77"/>
        <v>23744.560000000001</v>
      </c>
      <c r="Q214" s="112"/>
    </row>
    <row r="215" spans="1:17" ht="23.1" customHeight="1" x14ac:dyDescent="0.2">
      <c r="A215" s="38">
        <v>168</v>
      </c>
      <c r="B215" s="251" t="s">
        <v>1114</v>
      </c>
      <c r="C215" s="251"/>
      <c r="D215" s="252" t="s">
        <v>1085</v>
      </c>
      <c r="E215" s="253">
        <v>3407.37</v>
      </c>
      <c r="F215" s="253">
        <v>1001.69</v>
      </c>
      <c r="G215" s="253" t="s">
        <v>950</v>
      </c>
      <c r="H215" s="253">
        <v>2391.4299999999998</v>
      </c>
      <c r="I215" s="108">
        <f t="shared" si="78"/>
        <v>373.66093749999993</v>
      </c>
      <c r="J215" s="108">
        <f t="shared" si="79"/>
        <v>158.74062499999999</v>
      </c>
      <c r="K215" s="42">
        <f t="shared" si="80"/>
        <v>532.40156249999995</v>
      </c>
      <c r="L215" s="109">
        <f t="shared" si="73"/>
        <v>373.66093749999993</v>
      </c>
      <c r="M215" s="109">
        <f t="shared" si="74"/>
        <v>2391.4299999999998</v>
      </c>
      <c r="N215" s="109">
        <f t="shared" si="75"/>
        <v>158.74062499999999</v>
      </c>
      <c r="O215" s="109">
        <f t="shared" si="76"/>
        <v>1015.94</v>
      </c>
      <c r="P215" s="109">
        <f t="shared" si="77"/>
        <v>3407.37</v>
      </c>
      <c r="Q215" s="112"/>
    </row>
    <row r="216" spans="1:17" ht="23.1" customHeight="1" x14ac:dyDescent="0.2">
      <c r="A216" s="38">
        <v>169</v>
      </c>
      <c r="B216" s="251" t="s">
        <v>1116</v>
      </c>
      <c r="C216" s="251"/>
      <c r="D216" s="252" t="s">
        <v>1086</v>
      </c>
      <c r="E216" s="253">
        <v>306.61</v>
      </c>
      <c r="F216" s="253">
        <v>283.41000000000003</v>
      </c>
      <c r="G216" s="253" t="s">
        <v>1014</v>
      </c>
      <c r="H216" s="253">
        <v>8.99</v>
      </c>
      <c r="I216" s="108">
        <f t="shared" si="78"/>
        <v>1.3830769230769231</v>
      </c>
      <c r="J216" s="108">
        <f t="shared" si="79"/>
        <v>45.787692307692311</v>
      </c>
      <c r="K216" s="42">
        <f t="shared" si="80"/>
        <v>47.170769230769231</v>
      </c>
      <c r="L216" s="109">
        <f t="shared" ref="L216:L240" si="81">I216</f>
        <v>1.3830769230769231</v>
      </c>
      <c r="M216" s="109">
        <f t="shared" ref="M216:M240" si="82">L216*D216</f>
        <v>8.99</v>
      </c>
      <c r="N216" s="109">
        <f t="shared" ref="N216:N240" si="83">J216</f>
        <v>45.787692307692311</v>
      </c>
      <c r="O216" s="109">
        <f t="shared" ref="O216:O240" si="84">N216*D216</f>
        <v>297.62</v>
      </c>
      <c r="P216" s="109">
        <f t="shared" ref="P216:P240" si="85">M216+O216</f>
        <v>306.61</v>
      </c>
      <c r="Q216" s="112"/>
    </row>
    <row r="217" spans="1:17" ht="23.1" customHeight="1" x14ac:dyDescent="0.2">
      <c r="A217" s="38">
        <v>170</v>
      </c>
      <c r="B217" s="251" t="s">
        <v>890</v>
      </c>
      <c r="C217" s="251"/>
      <c r="D217" s="252">
        <v>2</v>
      </c>
      <c r="E217" s="253">
        <v>1699.2</v>
      </c>
      <c r="F217" s="253"/>
      <c r="G217" s="253"/>
      <c r="H217" s="253">
        <v>1699.2</v>
      </c>
      <c r="I217" s="108">
        <f t="shared" si="78"/>
        <v>849.6</v>
      </c>
      <c r="J217" s="108">
        <f t="shared" si="79"/>
        <v>0</v>
      </c>
      <c r="K217" s="42">
        <f t="shared" si="80"/>
        <v>849.6</v>
      </c>
      <c r="L217" s="109">
        <f t="shared" si="81"/>
        <v>849.6</v>
      </c>
      <c r="M217" s="109">
        <f t="shared" si="82"/>
        <v>1699.2</v>
      </c>
      <c r="N217" s="109">
        <f t="shared" si="83"/>
        <v>0</v>
      </c>
      <c r="O217" s="109">
        <f t="shared" si="84"/>
        <v>0</v>
      </c>
      <c r="P217" s="109">
        <f t="shared" si="85"/>
        <v>1699.2</v>
      </c>
      <c r="Q217" s="112"/>
    </row>
    <row r="218" spans="1:17" ht="23.1" customHeight="1" x14ac:dyDescent="0.2">
      <c r="A218" s="38">
        <v>171</v>
      </c>
      <c r="B218" s="251" t="s">
        <v>891</v>
      </c>
      <c r="C218" s="251"/>
      <c r="D218" s="252">
        <v>1</v>
      </c>
      <c r="E218" s="253">
        <v>76.7</v>
      </c>
      <c r="F218" s="253"/>
      <c r="G218" s="253"/>
      <c r="H218" s="253">
        <v>76.7</v>
      </c>
      <c r="I218" s="108">
        <f t="shared" si="78"/>
        <v>76.7</v>
      </c>
      <c r="J218" s="108">
        <f t="shared" si="79"/>
        <v>0</v>
      </c>
      <c r="K218" s="42">
        <f t="shared" si="80"/>
        <v>76.7</v>
      </c>
      <c r="L218" s="109">
        <f t="shared" si="81"/>
        <v>76.7</v>
      </c>
      <c r="M218" s="109">
        <f t="shared" si="82"/>
        <v>76.7</v>
      </c>
      <c r="N218" s="109">
        <f t="shared" si="83"/>
        <v>0</v>
      </c>
      <c r="O218" s="109">
        <f t="shared" si="84"/>
        <v>0</v>
      </c>
      <c r="P218" s="109">
        <f t="shared" si="85"/>
        <v>76.7</v>
      </c>
      <c r="Q218" s="112"/>
    </row>
    <row r="219" spans="1:17" ht="23.1" customHeight="1" x14ac:dyDescent="0.2">
      <c r="A219" s="38">
        <v>172</v>
      </c>
      <c r="B219" s="251" t="s">
        <v>892</v>
      </c>
      <c r="C219" s="251"/>
      <c r="D219" s="252">
        <v>4</v>
      </c>
      <c r="E219" s="253">
        <v>660.8</v>
      </c>
      <c r="F219" s="253"/>
      <c r="G219" s="253"/>
      <c r="H219" s="253">
        <v>660.8</v>
      </c>
      <c r="I219" s="108">
        <f t="shared" si="78"/>
        <v>165.2</v>
      </c>
      <c r="J219" s="108">
        <f t="shared" si="79"/>
        <v>0</v>
      </c>
      <c r="K219" s="42">
        <f t="shared" si="80"/>
        <v>165.2</v>
      </c>
      <c r="L219" s="109">
        <f t="shared" si="81"/>
        <v>165.2</v>
      </c>
      <c r="M219" s="109">
        <f t="shared" si="82"/>
        <v>660.8</v>
      </c>
      <c r="N219" s="109">
        <f t="shared" si="83"/>
        <v>0</v>
      </c>
      <c r="O219" s="109">
        <f t="shared" si="84"/>
        <v>0</v>
      </c>
      <c r="P219" s="109">
        <f t="shared" si="85"/>
        <v>660.8</v>
      </c>
      <c r="Q219" s="112"/>
    </row>
    <row r="220" spans="1:17" ht="23.1" customHeight="1" x14ac:dyDescent="0.2">
      <c r="A220" s="38">
        <v>173</v>
      </c>
      <c r="B220" s="251" t="s">
        <v>893</v>
      </c>
      <c r="C220" s="251"/>
      <c r="D220" s="252">
        <v>1</v>
      </c>
      <c r="E220" s="253">
        <v>1132.8</v>
      </c>
      <c r="F220" s="253"/>
      <c r="G220" s="253"/>
      <c r="H220" s="253">
        <v>1132.8</v>
      </c>
      <c r="I220" s="108">
        <f t="shared" si="78"/>
        <v>1132.8</v>
      </c>
      <c r="J220" s="108">
        <f t="shared" si="79"/>
        <v>0</v>
      </c>
      <c r="K220" s="42">
        <f t="shared" si="80"/>
        <v>1132.8</v>
      </c>
      <c r="L220" s="109">
        <f t="shared" si="81"/>
        <v>1132.8</v>
      </c>
      <c r="M220" s="109">
        <f t="shared" si="82"/>
        <v>1132.8</v>
      </c>
      <c r="N220" s="109">
        <f t="shared" si="83"/>
        <v>0</v>
      </c>
      <c r="O220" s="109">
        <f t="shared" si="84"/>
        <v>0</v>
      </c>
      <c r="P220" s="109">
        <f t="shared" si="85"/>
        <v>1132.8</v>
      </c>
      <c r="Q220" s="112"/>
    </row>
    <row r="221" spans="1:17" ht="23.1" customHeight="1" x14ac:dyDescent="0.2">
      <c r="A221" s="38">
        <v>174</v>
      </c>
      <c r="B221" s="251" t="s">
        <v>894</v>
      </c>
      <c r="C221" s="251"/>
      <c r="D221" s="252">
        <v>2</v>
      </c>
      <c r="E221" s="253">
        <v>330.4</v>
      </c>
      <c r="F221" s="253"/>
      <c r="G221" s="253"/>
      <c r="H221" s="253">
        <v>330.4</v>
      </c>
      <c r="I221" s="108">
        <f t="shared" si="78"/>
        <v>165.2</v>
      </c>
      <c r="J221" s="108">
        <f t="shared" si="79"/>
        <v>0</v>
      </c>
      <c r="K221" s="42">
        <f t="shared" si="80"/>
        <v>165.2</v>
      </c>
      <c r="L221" s="109">
        <f t="shared" si="81"/>
        <v>165.2</v>
      </c>
      <c r="M221" s="109">
        <f t="shared" si="82"/>
        <v>330.4</v>
      </c>
      <c r="N221" s="109">
        <f t="shared" si="83"/>
        <v>0</v>
      </c>
      <c r="O221" s="109">
        <f t="shared" si="84"/>
        <v>0</v>
      </c>
      <c r="P221" s="109">
        <f t="shared" si="85"/>
        <v>330.4</v>
      </c>
      <c r="Q221" s="112"/>
    </row>
    <row r="222" spans="1:17" ht="23.1" customHeight="1" x14ac:dyDescent="0.2">
      <c r="A222" s="38">
        <v>175</v>
      </c>
      <c r="B222" s="251" t="s">
        <v>895</v>
      </c>
      <c r="C222" s="251"/>
      <c r="D222" s="252">
        <v>1</v>
      </c>
      <c r="E222" s="253">
        <v>271.39999999999998</v>
      </c>
      <c r="F222" s="253"/>
      <c r="G222" s="253"/>
      <c r="H222" s="253">
        <v>271.39999999999998</v>
      </c>
      <c r="I222" s="108">
        <f t="shared" si="78"/>
        <v>271.39999999999998</v>
      </c>
      <c r="J222" s="108">
        <f t="shared" si="79"/>
        <v>0</v>
      </c>
      <c r="K222" s="42">
        <f t="shared" si="80"/>
        <v>271.39999999999998</v>
      </c>
      <c r="L222" s="109">
        <f t="shared" si="81"/>
        <v>271.39999999999998</v>
      </c>
      <c r="M222" s="109">
        <f t="shared" si="82"/>
        <v>271.39999999999998</v>
      </c>
      <c r="N222" s="109">
        <f t="shared" si="83"/>
        <v>0</v>
      </c>
      <c r="O222" s="109">
        <f t="shared" si="84"/>
        <v>0</v>
      </c>
      <c r="P222" s="109">
        <f t="shared" si="85"/>
        <v>271.39999999999998</v>
      </c>
      <c r="Q222" s="112"/>
    </row>
    <row r="223" spans="1:17" ht="23.1" customHeight="1" x14ac:dyDescent="0.2">
      <c r="A223" s="38">
        <v>176</v>
      </c>
      <c r="B223" s="251" t="s">
        <v>896</v>
      </c>
      <c r="C223" s="251"/>
      <c r="D223" s="252">
        <v>1</v>
      </c>
      <c r="E223" s="253">
        <v>271.39999999999998</v>
      </c>
      <c r="F223" s="253"/>
      <c r="G223" s="253"/>
      <c r="H223" s="253">
        <v>271.39999999999998</v>
      </c>
      <c r="I223" s="108">
        <f t="shared" si="78"/>
        <v>271.39999999999998</v>
      </c>
      <c r="J223" s="108">
        <f t="shared" si="79"/>
        <v>0</v>
      </c>
      <c r="K223" s="42">
        <f t="shared" si="80"/>
        <v>271.39999999999998</v>
      </c>
      <c r="L223" s="109">
        <f t="shared" si="81"/>
        <v>271.39999999999998</v>
      </c>
      <c r="M223" s="109">
        <f t="shared" si="82"/>
        <v>271.39999999999998</v>
      </c>
      <c r="N223" s="109">
        <f t="shared" si="83"/>
        <v>0</v>
      </c>
      <c r="O223" s="109">
        <f t="shared" si="84"/>
        <v>0</v>
      </c>
      <c r="P223" s="109">
        <f t="shared" si="85"/>
        <v>271.39999999999998</v>
      </c>
      <c r="Q223" s="112"/>
    </row>
    <row r="224" spans="1:17" ht="23.1" customHeight="1" x14ac:dyDescent="0.2">
      <c r="A224" s="38">
        <v>177</v>
      </c>
      <c r="B224" s="251" t="s">
        <v>897</v>
      </c>
      <c r="C224" s="251"/>
      <c r="D224" s="252">
        <v>1</v>
      </c>
      <c r="E224" s="253">
        <v>684.4</v>
      </c>
      <c r="F224" s="253"/>
      <c r="G224" s="253"/>
      <c r="H224" s="253">
        <v>684.4</v>
      </c>
      <c r="I224" s="108">
        <f t="shared" si="78"/>
        <v>684.4</v>
      </c>
      <c r="J224" s="108">
        <f t="shared" si="79"/>
        <v>0</v>
      </c>
      <c r="K224" s="42">
        <f t="shared" si="80"/>
        <v>684.4</v>
      </c>
      <c r="L224" s="109">
        <f t="shared" si="81"/>
        <v>684.4</v>
      </c>
      <c r="M224" s="109">
        <f t="shared" si="82"/>
        <v>684.4</v>
      </c>
      <c r="N224" s="109">
        <f t="shared" si="83"/>
        <v>0</v>
      </c>
      <c r="O224" s="109">
        <f t="shared" si="84"/>
        <v>0</v>
      </c>
      <c r="P224" s="109">
        <f t="shared" si="85"/>
        <v>684.4</v>
      </c>
      <c r="Q224" s="112"/>
    </row>
    <row r="225" spans="1:17" ht="23.1" customHeight="1" x14ac:dyDescent="0.2">
      <c r="A225" s="322" t="s">
        <v>760</v>
      </c>
      <c r="B225" s="323"/>
      <c r="C225" s="323"/>
      <c r="D225" s="323"/>
      <c r="E225" s="323"/>
      <c r="F225" s="323"/>
      <c r="G225" s="323"/>
      <c r="H225" s="323"/>
      <c r="I225" s="108"/>
      <c r="J225" s="108"/>
      <c r="K225" s="42"/>
      <c r="L225" s="109"/>
      <c r="M225" s="109"/>
      <c r="N225" s="109"/>
      <c r="O225" s="109"/>
      <c r="P225" s="109"/>
      <c r="Q225" s="112"/>
    </row>
    <row r="226" spans="1:17" ht="23.1" customHeight="1" x14ac:dyDescent="0.2">
      <c r="A226" s="38">
        <v>178</v>
      </c>
      <c r="B226" s="256" t="s">
        <v>1117</v>
      </c>
      <c r="C226" s="256"/>
      <c r="D226" s="257" t="s">
        <v>1087</v>
      </c>
      <c r="E226" s="258">
        <v>3345.97</v>
      </c>
      <c r="F226" s="258">
        <v>715.69</v>
      </c>
      <c r="G226" s="258">
        <v>171.4</v>
      </c>
      <c r="H226" s="258">
        <v>2458.88</v>
      </c>
      <c r="I226" s="108">
        <f t="shared" si="78"/>
        <v>1300.9947089947091</v>
      </c>
      <c r="J226" s="108">
        <f t="shared" si="79"/>
        <v>469.35978835978824</v>
      </c>
      <c r="K226" s="42">
        <f t="shared" si="80"/>
        <v>1770.3544973544972</v>
      </c>
      <c r="L226" s="109">
        <f t="shared" si="81"/>
        <v>1300.9947089947091</v>
      </c>
      <c r="M226" s="109">
        <f t="shared" si="82"/>
        <v>2458.88</v>
      </c>
      <c r="N226" s="109">
        <f t="shared" si="83"/>
        <v>469.35978835978824</v>
      </c>
      <c r="O226" s="109">
        <f t="shared" si="84"/>
        <v>887.08999999999969</v>
      </c>
      <c r="P226" s="109">
        <f t="shared" si="85"/>
        <v>3345.97</v>
      </c>
      <c r="Q226" s="112"/>
    </row>
    <row r="227" spans="1:17" ht="23.1" customHeight="1" x14ac:dyDescent="0.2">
      <c r="A227" s="38">
        <v>179</v>
      </c>
      <c r="B227" s="256" t="s">
        <v>951</v>
      </c>
      <c r="C227" s="256"/>
      <c r="D227" s="257">
        <v>1</v>
      </c>
      <c r="E227" s="258">
        <v>18100</v>
      </c>
      <c r="F227" s="258"/>
      <c r="G227" s="258"/>
      <c r="H227" s="258">
        <v>18100</v>
      </c>
      <c r="I227" s="108">
        <f t="shared" si="78"/>
        <v>18100</v>
      </c>
      <c r="J227" s="108">
        <f t="shared" si="79"/>
        <v>0</v>
      </c>
      <c r="K227" s="42">
        <f t="shared" si="80"/>
        <v>18100</v>
      </c>
      <c r="L227" s="109">
        <f t="shared" si="81"/>
        <v>18100</v>
      </c>
      <c r="M227" s="109">
        <f t="shared" si="82"/>
        <v>18100</v>
      </c>
      <c r="N227" s="109">
        <f t="shared" si="83"/>
        <v>0</v>
      </c>
      <c r="O227" s="109">
        <f t="shared" si="84"/>
        <v>0</v>
      </c>
      <c r="P227" s="109">
        <f t="shared" si="85"/>
        <v>18100</v>
      </c>
      <c r="Q227" s="112"/>
    </row>
    <row r="228" spans="1:17" ht="23.1" customHeight="1" x14ac:dyDescent="0.2">
      <c r="A228" s="38">
        <v>180</v>
      </c>
      <c r="B228" s="256" t="s">
        <v>1119</v>
      </c>
      <c r="C228" s="256"/>
      <c r="D228" s="257" t="s">
        <v>1088</v>
      </c>
      <c r="E228" s="258">
        <v>4063.31</v>
      </c>
      <c r="F228" s="258">
        <v>221.33</v>
      </c>
      <c r="G228" s="258" t="s">
        <v>952</v>
      </c>
      <c r="H228" s="258">
        <v>3807.38</v>
      </c>
      <c r="I228" s="108">
        <f t="shared" si="78"/>
        <v>5288.0277777777783</v>
      </c>
      <c r="J228" s="108">
        <f t="shared" si="79"/>
        <v>355.45833333333314</v>
      </c>
      <c r="K228" s="42">
        <f t="shared" si="80"/>
        <v>5643.4861111111113</v>
      </c>
      <c r="L228" s="109">
        <f t="shared" si="81"/>
        <v>5288.0277777777783</v>
      </c>
      <c r="M228" s="109">
        <f t="shared" si="82"/>
        <v>3807.38</v>
      </c>
      <c r="N228" s="109">
        <f t="shared" si="83"/>
        <v>355.45833333333314</v>
      </c>
      <c r="O228" s="109">
        <f t="shared" si="84"/>
        <v>255.92999999999986</v>
      </c>
      <c r="P228" s="109">
        <f t="shared" si="85"/>
        <v>4063.31</v>
      </c>
      <c r="Q228" s="112"/>
    </row>
    <row r="229" spans="1:17" ht="23.1" customHeight="1" x14ac:dyDescent="0.2">
      <c r="A229" s="72">
        <v>181</v>
      </c>
      <c r="B229" s="259" t="s">
        <v>1141</v>
      </c>
      <c r="C229" s="259"/>
      <c r="D229" s="260" t="s">
        <v>1089</v>
      </c>
      <c r="E229" s="261">
        <v>59823.31</v>
      </c>
      <c r="F229" s="261">
        <v>1502.54</v>
      </c>
      <c r="G229" s="261">
        <v>434.42</v>
      </c>
      <c r="H229" s="261">
        <v>57886.35</v>
      </c>
      <c r="I229" s="108">
        <f t="shared" si="78"/>
        <v>4823.8625000000002</v>
      </c>
      <c r="J229" s="108">
        <f t="shared" si="79"/>
        <v>161.41333333333327</v>
      </c>
      <c r="K229" s="42">
        <f t="shared" si="80"/>
        <v>4985.2758333333331</v>
      </c>
      <c r="L229" s="109">
        <f t="shared" si="81"/>
        <v>4823.8625000000002</v>
      </c>
      <c r="M229" s="109">
        <f t="shared" si="82"/>
        <v>57886.350000000006</v>
      </c>
      <c r="N229" s="109">
        <f t="shared" si="83"/>
        <v>161.41333333333327</v>
      </c>
      <c r="O229" s="109">
        <f t="shared" si="84"/>
        <v>1936.9599999999991</v>
      </c>
      <c r="P229" s="109">
        <f t="shared" si="85"/>
        <v>59823.310000000005</v>
      </c>
      <c r="Q229" s="112"/>
    </row>
    <row r="230" spans="1:17" ht="23.1" customHeight="1" x14ac:dyDescent="0.2">
      <c r="A230" s="326" t="s">
        <v>772</v>
      </c>
      <c r="B230" s="327"/>
      <c r="C230" s="327"/>
      <c r="D230" s="327"/>
      <c r="E230" s="327"/>
      <c r="F230" s="327"/>
      <c r="G230" s="327"/>
      <c r="H230" s="327"/>
      <c r="I230" s="108"/>
      <c r="J230" s="108"/>
      <c r="K230" s="42"/>
      <c r="L230" s="109"/>
      <c r="M230" s="110">
        <f>SUM(M231:M240)</f>
        <v>58923.289999999994</v>
      </c>
      <c r="N230" s="109"/>
      <c r="O230" s="110">
        <f>SUM(O231:O240)</f>
        <v>25956.71</v>
      </c>
      <c r="P230" s="110">
        <f>SUM(P231:P240)</f>
        <v>84880</v>
      </c>
      <c r="Q230" s="111">
        <f>P230/$Q$249</f>
        <v>486.47409445208621</v>
      </c>
    </row>
    <row r="231" spans="1:17" ht="23.1" customHeight="1" x14ac:dyDescent="0.2">
      <c r="A231" s="322" t="s">
        <v>773</v>
      </c>
      <c r="B231" s="323"/>
      <c r="C231" s="323"/>
      <c r="D231" s="323"/>
      <c r="E231" s="323"/>
      <c r="F231" s="323"/>
      <c r="G231" s="323"/>
      <c r="H231" s="323"/>
      <c r="I231" s="108"/>
      <c r="J231" s="108"/>
      <c r="K231" s="42"/>
      <c r="L231" s="109"/>
      <c r="M231" s="109"/>
      <c r="N231" s="109"/>
      <c r="O231" s="109"/>
      <c r="P231" s="109"/>
      <c r="Q231" s="112"/>
    </row>
    <row r="232" spans="1:17" ht="23.1" customHeight="1" x14ac:dyDescent="0.2">
      <c r="A232" s="38">
        <v>182</v>
      </c>
      <c r="B232" s="262" t="s">
        <v>1142</v>
      </c>
      <c r="C232" s="262"/>
      <c r="D232" s="263" t="s">
        <v>1090</v>
      </c>
      <c r="E232" s="264">
        <v>3671.58</v>
      </c>
      <c r="F232" s="264">
        <v>670.26</v>
      </c>
      <c r="G232" s="264" t="s">
        <v>1015</v>
      </c>
      <c r="H232" s="264">
        <v>2843.2</v>
      </c>
      <c r="I232" s="108">
        <f t="shared" si="78"/>
        <v>47.310969116080933</v>
      </c>
      <c r="J232" s="108">
        <f t="shared" si="79"/>
        <v>13.784278487752932</v>
      </c>
      <c r="K232" s="42">
        <f t="shared" si="80"/>
        <v>61.095247603833869</v>
      </c>
      <c r="L232" s="109">
        <f t="shared" si="81"/>
        <v>47.310969116080933</v>
      </c>
      <c r="M232" s="109">
        <f t="shared" si="82"/>
        <v>2843.2</v>
      </c>
      <c r="N232" s="109">
        <f t="shared" si="83"/>
        <v>13.784278487752932</v>
      </c>
      <c r="O232" s="109">
        <f t="shared" si="84"/>
        <v>828.38000000000011</v>
      </c>
      <c r="P232" s="109">
        <f t="shared" si="85"/>
        <v>3671.58</v>
      </c>
      <c r="Q232" s="112"/>
    </row>
    <row r="233" spans="1:17" s="254" customFormat="1" ht="23.1" customHeight="1" x14ac:dyDescent="0.2">
      <c r="A233" s="255">
        <v>183</v>
      </c>
      <c r="B233" s="262" t="s">
        <v>856</v>
      </c>
      <c r="C233" s="262"/>
      <c r="D233" s="263">
        <v>3.0047999999999999</v>
      </c>
      <c r="E233" s="264">
        <v>5613.18</v>
      </c>
      <c r="F233" s="264">
        <v>1440.74</v>
      </c>
      <c r="G233" s="264" t="s">
        <v>1016</v>
      </c>
      <c r="H233" s="264">
        <v>3583.47</v>
      </c>
      <c r="I233" s="108">
        <f t="shared" si="78"/>
        <v>1192.5818690095846</v>
      </c>
      <c r="J233" s="108">
        <f t="shared" si="79"/>
        <v>675.48921725239632</v>
      </c>
      <c r="K233" s="258">
        <f t="shared" si="80"/>
        <v>1868.0710862619808</v>
      </c>
      <c r="L233" s="109">
        <f t="shared" si="81"/>
        <v>1192.5818690095846</v>
      </c>
      <c r="M233" s="109">
        <f t="shared" si="82"/>
        <v>3583.47</v>
      </c>
      <c r="N233" s="109">
        <f t="shared" si="83"/>
        <v>675.48921725239632</v>
      </c>
      <c r="O233" s="109">
        <f t="shared" si="84"/>
        <v>2029.7100000000005</v>
      </c>
      <c r="P233" s="109">
        <f t="shared" si="85"/>
        <v>5613.18</v>
      </c>
      <c r="Q233" s="112"/>
    </row>
    <row r="234" spans="1:17" s="254" customFormat="1" ht="23.1" customHeight="1" x14ac:dyDescent="0.2">
      <c r="A234" s="255">
        <v>184</v>
      </c>
      <c r="B234" s="262" t="s">
        <v>1017</v>
      </c>
      <c r="C234" s="262"/>
      <c r="D234" s="263">
        <v>9.0144000000000002</v>
      </c>
      <c r="E234" s="264">
        <v>20009.89</v>
      </c>
      <c r="F234" s="264">
        <v>4848.03</v>
      </c>
      <c r="G234" s="264" t="s">
        <v>1018</v>
      </c>
      <c r="H234" s="264">
        <v>11950.3</v>
      </c>
      <c r="I234" s="108">
        <f t="shared" ref="I234:I235" si="86">H234/D234</f>
        <v>1325.6900070997515</v>
      </c>
      <c r="J234" s="108">
        <f t="shared" ref="J234:J235" si="87">(E234-H234)/D234</f>
        <v>894.0794728434505</v>
      </c>
      <c r="K234" s="258">
        <f t="shared" ref="K234:K235" si="88">I234+J234</f>
        <v>2219.769479943202</v>
      </c>
      <c r="L234" s="109">
        <f t="shared" ref="L234:L235" si="89">I234</f>
        <v>1325.6900070997515</v>
      </c>
      <c r="M234" s="109">
        <f t="shared" ref="M234:M235" si="90">L234*D234</f>
        <v>11950.3</v>
      </c>
      <c r="N234" s="109">
        <f t="shared" ref="N234:N235" si="91">J234</f>
        <v>894.0794728434505</v>
      </c>
      <c r="O234" s="109">
        <f t="shared" ref="O234:O235" si="92">N234*D234</f>
        <v>8059.59</v>
      </c>
      <c r="P234" s="109">
        <f t="shared" ref="P234:P235" si="93">M234+O234</f>
        <v>20009.89</v>
      </c>
      <c r="Q234" s="112"/>
    </row>
    <row r="235" spans="1:17" s="254" customFormat="1" ht="23.1" customHeight="1" x14ac:dyDescent="0.2">
      <c r="A235" s="255">
        <v>185</v>
      </c>
      <c r="B235" s="262" t="s">
        <v>1019</v>
      </c>
      <c r="C235" s="262"/>
      <c r="D235" s="263">
        <v>2.4038400000000002</v>
      </c>
      <c r="E235" s="264">
        <v>9787.67</v>
      </c>
      <c r="F235" s="264">
        <v>1200.6500000000001</v>
      </c>
      <c r="G235" s="264">
        <v>5.14</v>
      </c>
      <c r="H235" s="264">
        <v>8581.8799999999992</v>
      </c>
      <c r="I235" s="108">
        <f t="shared" si="86"/>
        <v>3570.071219382321</v>
      </c>
      <c r="J235" s="108">
        <f t="shared" si="87"/>
        <v>501.6099241214061</v>
      </c>
      <c r="K235" s="258">
        <f t="shared" si="88"/>
        <v>4071.6811435037271</v>
      </c>
      <c r="L235" s="109">
        <f t="shared" si="89"/>
        <v>3570.071219382321</v>
      </c>
      <c r="M235" s="109">
        <f t="shared" si="90"/>
        <v>8581.8799999999992</v>
      </c>
      <c r="N235" s="109">
        <f t="shared" si="91"/>
        <v>501.6099241214061</v>
      </c>
      <c r="O235" s="109">
        <f t="shared" si="92"/>
        <v>1205.7900000000009</v>
      </c>
      <c r="P235" s="109">
        <f t="shared" si="93"/>
        <v>9787.67</v>
      </c>
      <c r="Q235" s="112"/>
    </row>
    <row r="236" spans="1:17" s="254" customFormat="1" ht="23.1" customHeight="1" x14ac:dyDescent="0.2">
      <c r="A236" s="255">
        <v>186</v>
      </c>
      <c r="B236" s="262" t="s">
        <v>953</v>
      </c>
      <c r="C236" s="262"/>
      <c r="D236" s="263">
        <v>0.20432600000000001</v>
      </c>
      <c r="E236" s="264">
        <v>6975.62</v>
      </c>
      <c r="F236" s="264">
        <v>372.38</v>
      </c>
      <c r="G236" s="264" t="s">
        <v>1020</v>
      </c>
      <c r="H236" s="264">
        <v>6529.63</v>
      </c>
      <c r="I236" s="108">
        <f t="shared" ref="I236" si="94">H236/D236</f>
        <v>31956.921781858404</v>
      </c>
      <c r="J236" s="108">
        <f t="shared" ref="J236" si="95">(E236-H236)/D236</f>
        <v>2182.7373902489148</v>
      </c>
      <c r="K236" s="258">
        <f t="shared" ref="K236" si="96">I236+J236</f>
        <v>34139.65917210732</v>
      </c>
      <c r="L236" s="109">
        <f t="shared" ref="L236" si="97">I236</f>
        <v>31956.921781858404</v>
      </c>
      <c r="M236" s="109">
        <f t="shared" ref="M236" si="98">L236*D236</f>
        <v>6529.63</v>
      </c>
      <c r="N236" s="109">
        <f t="shared" ref="N236" si="99">J236</f>
        <v>2182.7373902489148</v>
      </c>
      <c r="O236" s="109">
        <f t="shared" ref="O236" si="100">N236*D236</f>
        <v>445.98999999999978</v>
      </c>
      <c r="P236" s="109">
        <f t="shared" ref="P236" si="101">M236+O236</f>
        <v>6975.62</v>
      </c>
      <c r="Q236" s="112"/>
    </row>
    <row r="237" spans="1:17" ht="23.1" customHeight="1" x14ac:dyDescent="0.2">
      <c r="A237" s="38">
        <v>187</v>
      </c>
      <c r="B237" s="262" t="s">
        <v>1143</v>
      </c>
      <c r="C237" s="262"/>
      <c r="D237" s="263" t="s">
        <v>1091</v>
      </c>
      <c r="E237" s="264">
        <v>16977.009999999998</v>
      </c>
      <c r="F237" s="264">
        <v>4500.71</v>
      </c>
      <c r="G237" s="264" t="s">
        <v>1021</v>
      </c>
      <c r="H237" s="264">
        <v>12182.3</v>
      </c>
      <c r="I237" s="108">
        <f t="shared" si="78"/>
        <v>283.30930232558137</v>
      </c>
      <c r="J237" s="108">
        <f t="shared" si="79"/>
        <v>111.50488372093021</v>
      </c>
      <c r="K237" s="42">
        <f t="shared" si="80"/>
        <v>394.81418604651157</v>
      </c>
      <c r="L237" s="109">
        <f t="shared" si="81"/>
        <v>283.30930232558137</v>
      </c>
      <c r="M237" s="109">
        <f t="shared" si="82"/>
        <v>12182.3</v>
      </c>
      <c r="N237" s="109">
        <f t="shared" si="83"/>
        <v>111.50488372093021</v>
      </c>
      <c r="O237" s="109">
        <f t="shared" si="84"/>
        <v>4794.7099999999991</v>
      </c>
      <c r="P237" s="109">
        <f t="shared" si="85"/>
        <v>16977.009999999998</v>
      </c>
      <c r="Q237" s="112"/>
    </row>
    <row r="238" spans="1:17" ht="23.1" customHeight="1" x14ac:dyDescent="0.2">
      <c r="A238" s="38">
        <v>188</v>
      </c>
      <c r="B238" s="262" t="s">
        <v>1022</v>
      </c>
      <c r="C238" s="262"/>
      <c r="D238" s="263">
        <v>45</v>
      </c>
      <c r="E238" s="264">
        <v>9486.4500000000007</v>
      </c>
      <c r="F238" s="264"/>
      <c r="G238" s="264"/>
      <c r="H238" s="264">
        <v>9486.4500000000007</v>
      </c>
      <c r="I238" s="108">
        <f t="shared" si="78"/>
        <v>210.81</v>
      </c>
      <c r="J238" s="108">
        <f t="shared" si="79"/>
        <v>0</v>
      </c>
      <c r="K238" s="42">
        <f t="shared" si="80"/>
        <v>210.81</v>
      </c>
      <c r="L238" s="109">
        <f t="shared" si="81"/>
        <v>210.81</v>
      </c>
      <c r="M238" s="109">
        <f t="shared" si="82"/>
        <v>9486.4500000000007</v>
      </c>
      <c r="N238" s="109">
        <f t="shared" si="83"/>
        <v>0</v>
      </c>
      <c r="O238" s="109">
        <f t="shared" si="84"/>
        <v>0</v>
      </c>
      <c r="P238" s="109">
        <f t="shared" si="85"/>
        <v>9486.4500000000007</v>
      </c>
      <c r="Q238" s="112"/>
    </row>
    <row r="239" spans="1:17" ht="23.1" customHeight="1" x14ac:dyDescent="0.2">
      <c r="A239" s="322" t="s">
        <v>807</v>
      </c>
      <c r="B239" s="323"/>
      <c r="C239" s="323"/>
      <c r="D239" s="323"/>
      <c r="E239" s="323"/>
      <c r="F239" s="323"/>
      <c r="G239" s="323"/>
      <c r="H239" s="323"/>
      <c r="I239" s="108"/>
      <c r="J239" s="108"/>
      <c r="K239" s="42"/>
      <c r="L239" s="109"/>
      <c r="M239" s="109"/>
      <c r="N239" s="109"/>
      <c r="O239" s="109"/>
      <c r="P239" s="109"/>
      <c r="Q239" s="112"/>
    </row>
    <row r="240" spans="1:17" ht="23.1" customHeight="1" x14ac:dyDescent="0.2">
      <c r="A240" s="72">
        <v>189</v>
      </c>
      <c r="B240" s="286" t="s">
        <v>1144</v>
      </c>
      <c r="C240" s="286"/>
      <c r="D240" s="287" t="s">
        <v>1092</v>
      </c>
      <c r="E240" s="288">
        <v>12358.6</v>
      </c>
      <c r="F240" s="288">
        <v>8419.9699999999993</v>
      </c>
      <c r="G240" s="288" t="s">
        <v>1023</v>
      </c>
      <c r="H240" s="288">
        <v>3766.06</v>
      </c>
      <c r="I240" s="108">
        <f t="shared" si="78"/>
        <v>123.11408957175547</v>
      </c>
      <c r="J240" s="108">
        <f t="shared" si="79"/>
        <v>280.89375612945412</v>
      </c>
      <c r="K240" s="42">
        <f t="shared" si="80"/>
        <v>404.00784570120959</v>
      </c>
      <c r="L240" s="109">
        <f t="shared" si="81"/>
        <v>123.11408957175547</v>
      </c>
      <c r="M240" s="109">
        <f t="shared" si="82"/>
        <v>3766.06</v>
      </c>
      <c r="N240" s="109">
        <f t="shared" si="83"/>
        <v>280.89375612945412</v>
      </c>
      <c r="O240" s="109">
        <f t="shared" si="84"/>
        <v>8592.5400000000009</v>
      </c>
      <c r="P240" s="109">
        <f t="shared" si="85"/>
        <v>12358.6</v>
      </c>
      <c r="Q240" s="112"/>
    </row>
    <row r="241" spans="1:17" ht="12.75" x14ac:dyDescent="0.2">
      <c r="A241" s="114"/>
      <c r="B241" s="115" t="s">
        <v>4</v>
      </c>
      <c r="C241" s="116"/>
      <c r="D241" s="117"/>
      <c r="E241"/>
      <c r="F241"/>
      <c r="G241"/>
      <c r="H241"/>
      <c r="I241"/>
      <c r="J241"/>
      <c r="K241"/>
      <c r="L241" s="118"/>
      <c r="M241" s="111">
        <f>M13+M24+M40+M84+M103+M118+M144+M149+M168+M187+M230</f>
        <v>3483407.0951999999</v>
      </c>
      <c r="N241" s="111"/>
      <c r="O241" s="111">
        <f>O13+O24+O40+O84+O103+O118+O144+O149+O168+O187+O230</f>
        <v>1182315.2365389739</v>
      </c>
      <c r="P241" s="111">
        <f>P13+P24+P40+P84+P103+P118+P144+P149+P168+P187+P230</f>
        <v>4665722.3317389758</v>
      </c>
      <c r="Q241" s="119"/>
    </row>
    <row r="242" spans="1:17" ht="12.75" x14ac:dyDescent="0.2">
      <c r="A242" s="120"/>
      <c r="B242" s="115" t="s">
        <v>954</v>
      </c>
      <c r="C242" s="121">
        <v>0.83</v>
      </c>
      <c r="D242" s="122"/>
      <c r="E242"/>
      <c r="F242"/>
      <c r="G242"/>
      <c r="H242"/>
      <c r="I242"/>
      <c r="J242"/>
      <c r="K242"/>
      <c r="L242" s="118"/>
      <c r="M242" s="123"/>
      <c r="N242" s="124"/>
      <c r="O242" s="125"/>
      <c r="P242" s="111">
        <f>P241*C242</f>
        <v>3872549.5353433499</v>
      </c>
      <c r="Q242" s="119"/>
    </row>
    <row r="243" spans="1:17" ht="12.75" x14ac:dyDescent="0.2">
      <c r="A243" s="120"/>
      <c r="B243" s="115" t="s">
        <v>955</v>
      </c>
      <c r="C243" s="121">
        <v>0</v>
      </c>
      <c r="D243" s="122" t="s">
        <v>956</v>
      </c>
      <c r="E243"/>
      <c r="F243"/>
      <c r="G243"/>
      <c r="H243"/>
      <c r="I243"/>
      <c r="J243"/>
      <c r="K243"/>
      <c r="L243" s="118"/>
      <c r="M243" s="123"/>
      <c r="N243" s="124"/>
      <c r="O243" s="125"/>
      <c r="P243" s="111">
        <f>(P242)*C243%</f>
        <v>0</v>
      </c>
      <c r="Q243" s="119"/>
    </row>
    <row r="244" spans="1:17" ht="12.75" x14ac:dyDescent="0.2">
      <c r="A244" s="120"/>
      <c r="B244" s="115" t="s">
        <v>957</v>
      </c>
      <c r="C244" s="121">
        <v>0</v>
      </c>
      <c r="D244" s="122" t="s">
        <v>956</v>
      </c>
      <c r="E244"/>
      <c r="F244"/>
      <c r="G244"/>
      <c r="H244"/>
      <c r="I244"/>
      <c r="J244"/>
      <c r="K244"/>
      <c r="L244" s="118"/>
      <c r="M244" s="123"/>
      <c r="N244" s="124"/>
      <c r="O244" s="125"/>
      <c r="P244" s="111">
        <f>(P242+P243)*C244%</f>
        <v>0</v>
      </c>
      <c r="Q244" s="119"/>
    </row>
    <row r="245" spans="1:17" ht="12.75" x14ac:dyDescent="0.2">
      <c r="A245" s="120"/>
      <c r="B245" s="115" t="s">
        <v>823</v>
      </c>
      <c r="C245" s="121"/>
      <c r="D245" s="122"/>
      <c r="E245"/>
      <c r="F245"/>
      <c r="G245"/>
      <c r="H245"/>
      <c r="I245"/>
      <c r="J245"/>
      <c r="K245"/>
      <c r="L245" s="118"/>
      <c r="M245" s="123"/>
      <c r="N245" s="124"/>
      <c r="O245" s="125"/>
      <c r="P245" s="111">
        <f>'Смета в ТЕРах'!I282*1.18*C242</f>
        <v>735197.76536599989</v>
      </c>
      <c r="Q245" s="119"/>
    </row>
    <row r="246" spans="1:17" ht="12.75" x14ac:dyDescent="0.2">
      <c r="A246" s="120"/>
      <c r="B246" s="115" t="s">
        <v>958</v>
      </c>
      <c r="C246" s="121"/>
      <c r="D246" s="122"/>
      <c r="E246"/>
      <c r="F246"/>
      <c r="G246"/>
      <c r="H246"/>
      <c r="I246"/>
      <c r="J246"/>
      <c r="K246"/>
      <c r="L246" s="118"/>
      <c r="M246" s="123"/>
      <c r="N246" s="124"/>
      <c r="O246" s="125"/>
      <c r="P246" s="111">
        <f>'Смета в ТЕРах'!I283*1.18*C242</f>
        <v>404064.97592599993</v>
      </c>
      <c r="Q246" s="119"/>
    </row>
    <row r="247" spans="1:17" ht="12.75" x14ac:dyDescent="0.2">
      <c r="A247" s="120"/>
      <c r="B247" s="115" t="s">
        <v>959</v>
      </c>
      <c r="C247" s="121">
        <v>1</v>
      </c>
      <c r="D247" s="122" t="s">
        <v>956</v>
      </c>
      <c r="E247"/>
      <c r="F247"/>
      <c r="G247"/>
      <c r="H247"/>
      <c r="I247"/>
      <c r="J247"/>
      <c r="K247"/>
      <c r="L247" s="118"/>
      <c r="M247" s="123"/>
      <c r="N247" s="124"/>
      <c r="O247" s="125"/>
      <c r="P247" s="111">
        <f>(P242+P243+P244+P245+P246)*C247%</f>
        <v>50118.122766353496</v>
      </c>
      <c r="Q247" s="119"/>
    </row>
    <row r="248" spans="1:17" ht="12.75" x14ac:dyDescent="0.2">
      <c r="A248" s="120"/>
      <c r="B248" s="115" t="s">
        <v>960</v>
      </c>
      <c r="C248" s="126"/>
      <c r="D248" s="127"/>
      <c r="E248"/>
      <c r="F248"/>
      <c r="G248"/>
      <c r="H248"/>
      <c r="I248"/>
      <c r="J248"/>
      <c r="K248"/>
      <c r="L248" s="118"/>
      <c r="M248" s="127"/>
      <c r="N248" s="128"/>
      <c r="O248" s="127"/>
      <c r="P248" s="129">
        <f>P242+P243+P244+P247+P245+P246</f>
        <v>5061930.3994017029</v>
      </c>
      <c r="Q248" s="111">
        <f>P248/$Q$249</f>
        <v>29011.522234076703</v>
      </c>
    </row>
    <row r="249" spans="1:17" ht="12.75" x14ac:dyDescent="0.2">
      <c r="A249" s="120"/>
      <c r="B249" s="130" t="s">
        <v>961</v>
      </c>
      <c r="C249" s="131"/>
      <c r="D249" s="127"/>
      <c r="E249"/>
      <c r="F249"/>
      <c r="G249"/>
      <c r="H249"/>
      <c r="I249"/>
      <c r="J249"/>
      <c r="K249"/>
      <c r="L249" s="118"/>
      <c r="M249" s="127"/>
      <c r="N249" s="128"/>
      <c r="O249" s="127"/>
      <c r="P249" s="132">
        <f>(P248/1.18)*0.18</f>
        <v>772158.87448500551</v>
      </c>
      <c r="Q249" s="119">
        <v>174.48</v>
      </c>
    </row>
  </sheetData>
  <autoFilter ref="A12:W249"/>
  <mergeCells count="55">
    <mergeCell ref="B6:R6"/>
    <mergeCell ref="B7:Q7"/>
    <mergeCell ref="A9:A11"/>
    <mergeCell ref="B9:B11"/>
    <mergeCell ref="C9:C11"/>
    <mergeCell ref="D9:D11"/>
    <mergeCell ref="E9:H9"/>
    <mergeCell ref="L9:M9"/>
    <mergeCell ref="N9:O9"/>
    <mergeCell ref="P9:P11"/>
    <mergeCell ref="Q9:Q11"/>
    <mergeCell ref="E10:H10"/>
    <mergeCell ref="L10:L11"/>
    <mergeCell ref="M10:M11"/>
    <mergeCell ref="N10:N11"/>
    <mergeCell ref="O10:O11"/>
    <mergeCell ref="A79:H79"/>
    <mergeCell ref="A13:H13"/>
    <mergeCell ref="A24:H24"/>
    <mergeCell ref="A33:H33"/>
    <mergeCell ref="A37:H37"/>
    <mergeCell ref="A40:H40"/>
    <mergeCell ref="A41:H41"/>
    <mergeCell ref="A52:H52"/>
    <mergeCell ref="A61:H61"/>
    <mergeCell ref="A67:H67"/>
    <mergeCell ref="A69:H69"/>
    <mergeCell ref="A84:H84"/>
    <mergeCell ref="A103:H103"/>
    <mergeCell ref="A104:H104"/>
    <mergeCell ref="A110:H110"/>
    <mergeCell ref="A116:H116"/>
    <mergeCell ref="A174:H174"/>
    <mergeCell ref="A118:H118"/>
    <mergeCell ref="A119:H119"/>
    <mergeCell ref="A126:H126"/>
    <mergeCell ref="A133:H133"/>
    <mergeCell ref="A140:D140"/>
    <mergeCell ref="A144:H144"/>
    <mergeCell ref="A225:H225"/>
    <mergeCell ref="A230:H230"/>
    <mergeCell ref="A231:H231"/>
    <mergeCell ref="A239:H239"/>
    <mergeCell ref="A35:H35"/>
    <mergeCell ref="A187:H187"/>
    <mergeCell ref="A188:H188"/>
    <mergeCell ref="A193:H193"/>
    <mergeCell ref="A204:H204"/>
    <mergeCell ref="A207:H207"/>
    <mergeCell ref="A211:H211"/>
    <mergeCell ref="A149:H149"/>
    <mergeCell ref="A150:H150"/>
    <mergeCell ref="A155:H155"/>
    <mergeCell ref="A168:H168"/>
    <mergeCell ref="A169:H169"/>
  </mergeCells>
  <pageMargins left="0.39370078740157483" right="0.39370078740157483" top="0.59055118110236227" bottom="0.59055118110236227" header="0.39370078740157483" footer="0.39370078740157483"/>
  <pageSetup paperSize="9" scale="80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9"/>
  <sheetViews>
    <sheetView showGridLines="0" zoomScale="90" zoomScaleNormal="90" workbookViewId="0">
      <pane ySplit="12" topLeftCell="A238" activePane="bottomLeft" state="frozen"/>
      <selection pane="bottomLeft" activeCell="P248" sqref="P248"/>
    </sheetView>
  </sheetViews>
  <sheetFormatPr defaultRowHeight="12" outlineLevelRow="1" outlineLevelCol="1" x14ac:dyDescent="0.2"/>
  <cols>
    <col min="1" max="1" width="6.140625" style="282" customWidth="1"/>
    <col min="2" max="2" width="80.28515625" style="282" customWidth="1"/>
    <col min="3" max="4" width="8.7109375" style="282" customWidth="1"/>
    <col min="5" max="8" width="11.42578125" style="273" hidden="1" customWidth="1" outlineLevel="1"/>
    <col min="9" max="10" width="8.28515625" style="273" hidden="1" customWidth="1" outlineLevel="1"/>
    <col min="11" max="11" width="8.85546875" style="273" hidden="1" customWidth="1" outlineLevel="1"/>
    <col min="12" max="12" width="11.42578125" style="270" customWidth="1" collapsed="1"/>
    <col min="13" max="13" width="12.140625" style="270" customWidth="1"/>
    <col min="14" max="14" width="11.140625" style="270" customWidth="1"/>
    <col min="15" max="15" width="11" style="270" customWidth="1"/>
    <col min="16" max="16" width="15.5703125" style="270" customWidth="1"/>
    <col min="17" max="17" width="11.7109375" style="270" customWidth="1"/>
    <col min="18" max="16384" width="9.140625" style="270"/>
  </cols>
  <sheetData>
    <row r="1" spans="1:18" s="266" customFormat="1" ht="12.75" x14ac:dyDescent="0.2">
      <c r="A1" s="269"/>
      <c r="B1" s="79"/>
      <c r="C1" s="79"/>
      <c r="D1" s="87"/>
      <c r="E1" s="267"/>
      <c r="F1" s="268"/>
      <c r="G1" s="268"/>
      <c r="H1" s="268"/>
      <c r="I1" s="269"/>
      <c r="J1" s="269"/>
      <c r="K1" s="88"/>
      <c r="L1" s="88"/>
      <c r="N1" s="89"/>
      <c r="Q1" s="90" t="s">
        <v>841</v>
      </c>
      <c r="R1" s="91"/>
    </row>
    <row r="2" spans="1:18" s="266" customFormat="1" ht="17.25" customHeight="1" outlineLevel="1" x14ac:dyDescent="0.2">
      <c r="A2" s="269"/>
      <c r="B2" s="92" t="s">
        <v>25</v>
      </c>
      <c r="C2" s="92"/>
      <c r="D2" s="87"/>
      <c r="E2" s="267"/>
      <c r="F2" s="268"/>
      <c r="G2" s="268"/>
      <c r="H2" s="268"/>
      <c r="I2" s="269"/>
      <c r="J2" s="269"/>
      <c r="K2" s="88"/>
      <c r="L2" s="88"/>
      <c r="N2" s="89"/>
      <c r="Q2" s="93" t="s">
        <v>26</v>
      </c>
      <c r="R2" s="90"/>
    </row>
    <row r="3" spans="1:18" s="266" customFormat="1" ht="17.25" customHeight="1" outlineLevel="1" x14ac:dyDescent="0.2">
      <c r="A3" s="269"/>
      <c r="B3" s="94" t="s">
        <v>842</v>
      </c>
      <c r="C3" s="94"/>
      <c r="D3" s="87"/>
      <c r="E3" s="267"/>
      <c r="F3" s="268"/>
      <c r="G3" s="268"/>
      <c r="H3" s="268"/>
      <c r="I3" s="269"/>
      <c r="J3" s="269"/>
      <c r="K3" s="88"/>
      <c r="L3" s="88"/>
      <c r="N3" s="89"/>
      <c r="Q3" s="90" t="s">
        <v>843</v>
      </c>
      <c r="R3" s="90"/>
    </row>
    <row r="4" spans="1:18" s="266" customFormat="1" ht="17.25" customHeight="1" outlineLevel="1" x14ac:dyDescent="0.2">
      <c r="A4" s="269"/>
      <c r="B4" s="95"/>
      <c r="C4" s="96"/>
      <c r="D4" s="87"/>
      <c r="E4" s="267"/>
      <c r="F4" s="268"/>
      <c r="G4" s="268"/>
      <c r="H4" s="268"/>
      <c r="I4" s="269"/>
      <c r="J4" s="269"/>
      <c r="K4" s="88"/>
      <c r="L4" s="88"/>
      <c r="N4" s="89"/>
      <c r="O4" s="97"/>
      <c r="P4" s="97"/>
      <c r="Q4" s="98"/>
      <c r="R4" s="90"/>
    </row>
    <row r="5" spans="1:18" s="266" customFormat="1" ht="17.25" customHeight="1" outlineLevel="1" x14ac:dyDescent="0.2">
      <c r="A5" s="269"/>
      <c r="B5" s="79"/>
      <c r="C5" s="79"/>
      <c r="D5" s="87"/>
      <c r="E5" s="267"/>
      <c r="F5" s="268"/>
      <c r="G5" s="268"/>
      <c r="H5" s="268"/>
      <c r="I5" s="269"/>
      <c r="J5" s="269"/>
      <c r="K5" s="88"/>
      <c r="L5" s="88"/>
      <c r="N5" s="89"/>
      <c r="O5" s="89"/>
      <c r="P5" s="89"/>
      <c r="Q5" s="89"/>
      <c r="R5" s="89"/>
    </row>
    <row r="6" spans="1:18" s="266" customFormat="1" ht="16.5" customHeight="1" outlineLevel="1" x14ac:dyDescent="0.2">
      <c r="A6" s="269"/>
      <c r="B6" s="343" t="s">
        <v>844</v>
      </c>
      <c r="C6" s="343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</row>
    <row r="7" spans="1:18" ht="27.75" customHeight="1" x14ac:dyDescent="0.2">
      <c r="A7" s="269"/>
      <c r="B7" s="343" t="s">
        <v>845</v>
      </c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99"/>
    </row>
    <row r="8" spans="1:18" x14ac:dyDescent="0.2">
      <c r="A8" s="274"/>
      <c r="B8" s="272"/>
      <c r="C8" s="272"/>
      <c r="D8" s="275"/>
      <c r="E8" s="271"/>
      <c r="F8" s="271"/>
      <c r="G8" s="271"/>
      <c r="H8" s="271"/>
      <c r="I8" s="271"/>
      <c r="J8" s="271"/>
      <c r="K8" s="271"/>
      <c r="P8" s="100">
        <f>P248</f>
        <v>4665722.3317389758</v>
      </c>
      <c r="Q8" s="270" t="s">
        <v>27</v>
      </c>
    </row>
    <row r="9" spans="1:18" ht="15" customHeight="1" x14ac:dyDescent="0.2">
      <c r="A9" s="345" t="s">
        <v>5</v>
      </c>
      <c r="B9" s="347" t="s">
        <v>846</v>
      </c>
      <c r="C9" s="350" t="s">
        <v>847</v>
      </c>
      <c r="D9" s="350" t="s">
        <v>7</v>
      </c>
      <c r="E9" s="353" t="s">
        <v>31</v>
      </c>
      <c r="F9" s="354"/>
      <c r="G9" s="354"/>
      <c r="H9" s="355"/>
      <c r="I9" s="283"/>
      <c r="J9" s="283"/>
      <c r="K9" s="283"/>
      <c r="L9" s="342" t="s">
        <v>848</v>
      </c>
      <c r="M9" s="342"/>
      <c r="N9" s="342" t="s">
        <v>849</v>
      </c>
      <c r="O9" s="342"/>
      <c r="P9" s="356" t="s">
        <v>850</v>
      </c>
      <c r="Q9" s="336" t="s">
        <v>851</v>
      </c>
    </row>
    <row r="10" spans="1:18" ht="12" customHeight="1" x14ac:dyDescent="0.2">
      <c r="A10" s="346"/>
      <c r="B10" s="348"/>
      <c r="C10" s="351"/>
      <c r="D10" s="351"/>
      <c r="E10" s="339" t="s">
        <v>30</v>
      </c>
      <c r="F10" s="340"/>
      <c r="G10" s="340"/>
      <c r="H10" s="341"/>
      <c r="I10" s="284"/>
      <c r="J10" s="284"/>
      <c r="K10" s="284"/>
      <c r="L10" s="342" t="s">
        <v>852</v>
      </c>
      <c r="M10" s="342" t="s">
        <v>853</v>
      </c>
      <c r="N10" s="342" t="s">
        <v>852</v>
      </c>
      <c r="O10" s="342" t="s">
        <v>853</v>
      </c>
      <c r="P10" s="356"/>
      <c r="Q10" s="337"/>
    </row>
    <row r="11" spans="1:18" ht="23.25" customHeight="1" x14ac:dyDescent="0.2">
      <c r="A11" s="346"/>
      <c r="B11" s="349"/>
      <c r="C11" s="352"/>
      <c r="D11" s="352"/>
      <c r="E11" s="101" t="s">
        <v>4</v>
      </c>
      <c r="F11" s="101" t="s">
        <v>11</v>
      </c>
      <c r="G11" s="102" t="s">
        <v>12</v>
      </c>
      <c r="H11" s="101" t="s">
        <v>10</v>
      </c>
      <c r="I11" s="103"/>
      <c r="J11" s="103"/>
      <c r="K11" s="103"/>
      <c r="L11" s="342"/>
      <c r="M11" s="342"/>
      <c r="N11" s="342"/>
      <c r="O11" s="342"/>
      <c r="P11" s="356"/>
      <c r="Q11" s="338"/>
    </row>
    <row r="12" spans="1:18" x14ac:dyDescent="0.2">
      <c r="A12" s="104">
        <v>1</v>
      </c>
      <c r="B12" s="104">
        <v>3</v>
      </c>
      <c r="C12" s="104">
        <v>4</v>
      </c>
      <c r="D12" s="104">
        <v>5</v>
      </c>
      <c r="E12" s="104">
        <v>9</v>
      </c>
      <c r="F12" s="104">
        <v>10</v>
      </c>
      <c r="G12" s="104">
        <v>11</v>
      </c>
      <c r="H12" s="104">
        <v>12</v>
      </c>
      <c r="I12" s="105"/>
      <c r="J12" s="105"/>
      <c r="K12" s="105"/>
      <c r="L12" s="106">
        <v>6</v>
      </c>
      <c r="M12" s="106">
        <v>7</v>
      </c>
      <c r="N12" s="106">
        <v>8</v>
      </c>
      <c r="O12" s="107">
        <v>9</v>
      </c>
      <c r="P12" s="107">
        <v>10</v>
      </c>
      <c r="Q12" s="107">
        <v>11</v>
      </c>
    </row>
    <row r="13" spans="1:18" s="280" customFormat="1" ht="23.1" customHeight="1" x14ac:dyDescent="0.2">
      <c r="A13" s="326" t="s">
        <v>43</v>
      </c>
      <c r="B13" s="327"/>
      <c r="C13" s="327"/>
      <c r="D13" s="327"/>
      <c r="E13" s="327"/>
      <c r="F13" s="327"/>
      <c r="G13" s="327"/>
      <c r="H13" s="327"/>
      <c r="I13" s="108"/>
      <c r="J13" s="108"/>
      <c r="K13" s="279"/>
      <c r="L13" s="109"/>
      <c r="M13" s="110">
        <f>SUM(M14:M23)</f>
        <v>69.77</v>
      </c>
      <c r="N13" s="109"/>
      <c r="O13" s="110">
        <f>SUM(O14:O23)</f>
        <v>102165.78</v>
      </c>
      <c r="P13" s="110">
        <f>SUM(P14:P23)</f>
        <v>102235.55</v>
      </c>
      <c r="Q13" s="111">
        <f>P13/$Q$249</f>
        <v>585.94423429619451</v>
      </c>
    </row>
    <row r="14" spans="1:18" ht="23.1" customHeight="1" x14ac:dyDescent="0.2">
      <c r="A14" s="276">
        <v>1</v>
      </c>
      <c r="B14" s="277" t="s">
        <v>1093</v>
      </c>
      <c r="C14" s="277"/>
      <c r="D14" s="278" t="s">
        <v>1024</v>
      </c>
      <c r="E14" s="279">
        <v>3355.32</v>
      </c>
      <c r="F14" s="279">
        <v>3296.07</v>
      </c>
      <c r="G14" s="279"/>
      <c r="H14" s="279">
        <v>59.25</v>
      </c>
      <c r="I14" s="108">
        <f>H14/D14</f>
        <v>0.19750000000000001</v>
      </c>
      <c r="J14" s="108">
        <f>(E14-H14)/D14</f>
        <v>10.9869</v>
      </c>
      <c r="K14" s="279">
        <f t="shared" ref="K14:K83" si="0">I14+J14</f>
        <v>11.1844</v>
      </c>
      <c r="L14" s="109">
        <f>I14</f>
        <v>0.19750000000000001</v>
      </c>
      <c r="M14" s="109">
        <f>L14*D14</f>
        <v>59.25</v>
      </c>
      <c r="N14" s="109">
        <f>J14</f>
        <v>10.9869</v>
      </c>
      <c r="O14" s="109">
        <f>N14*D14</f>
        <v>3296.07</v>
      </c>
      <c r="P14" s="109">
        <f>M14+O14</f>
        <v>3355.32</v>
      </c>
      <c r="Q14" s="112"/>
    </row>
    <row r="15" spans="1:18" ht="36" customHeight="1" x14ac:dyDescent="0.2">
      <c r="A15" s="276">
        <v>2</v>
      </c>
      <c r="B15" s="277" t="s">
        <v>1149</v>
      </c>
      <c r="C15" s="277"/>
      <c r="D15" s="278" t="s">
        <v>1025</v>
      </c>
      <c r="E15" s="279">
        <v>12371.31</v>
      </c>
      <c r="F15" s="279">
        <v>388.55</v>
      </c>
      <c r="G15" s="279" t="s">
        <v>962</v>
      </c>
      <c r="H15" s="279"/>
      <c r="I15" s="108">
        <f t="shared" ref="I15:I83" si="1">H15/D15</f>
        <v>0</v>
      </c>
      <c r="J15" s="108">
        <f t="shared" ref="J15:J83" si="2">(E15-H15)/D15</f>
        <v>24.051196211317055</v>
      </c>
      <c r="K15" s="279">
        <f t="shared" si="0"/>
        <v>24.051196211317055</v>
      </c>
      <c r="L15" s="109">
        <f t="shared" ref="L15:L83" si="3">I15</f>
        <v>0</v>
      </c>
      <c r="M15" s="109">
        <f t="shared" ref="M15:M83" si="4">L15*D15</f>
        <v>0</v>
      </c>
      <c r="N15" s="109">
        <f t="shared" ref="N15:N83" si="5">J15</f>
        <v>24.051196211317055</v>
      </c>
      <c r="O15" s="109">
        <f t="shared" ref="O15:O83" si="6">N15*D15</f>
        <v>12371.31</v>
      </c>
      <c r="P15" s="109">
        <f t="shared" ref="P15:P83" si="7">M15+O15</f>
        <v>12371.31</v>
      </c>
      <c r="Q15" s="112"/>
    </row>
    <row r="16" spans="1:18" ht="23.1" customHeight="1" x14ac:dyDescent="0.2">
      <c r="A16" s="276">
        <v>3</v>
      </c>
      <c r="B16" s="277" t="s">
        <v>854</v>
      </c>
      <c r="C16" s="277"/>
      <c r="D16" s="278" t="s">
        <v>1026</v>
      </c>
      <c r="E16" s="279">
        <v>74804.509999999995</v>
      </c>
      <c r="F16" s="279"/>
      <c r="G16" s="279">
        <v>74804.509999999995</v>
      </c>
      <c r="H16" s="279"/>
      <c r="I16" s="108">
        <f t="shared" si="1"/>
        <v>0</v>
      </c>
      <c r="J16" s="108">
        <f t="shared" si="2"/>
        <v>75.970659625247549</v>
      </c>
      <c r="K16" s="279">
        <f t="shared" si="0"/>
        <v>75.970659625247549</v>
      </c>
      <c r="L16" s="109">
        <f t="shared" si="3"/>
        <v>0</v>
      </c>
      <c r="M16" s="109">
        <f t="shared" si="4"/>
        <v>0</v>
      </c>
      <c r="N16" s="109">
        <f t="shared" si="5"/>
        <v>75.970659625247549</v>
      </c>
      <c r="O16" s="109">
        <f t="shared" si="6"/>
        <v>74804.509999999995</v>
      </c>
      <c r="P16" s="109">
        <f t="shared" si="7"/>
        <v>74804.509999999995</v>
      </c>
      <c r="Q16" s="112"/>
    </row>
    <row r="17" spans="1:17" ht="23.1" customHeight="1" x14ac:dyDescent="0.2">
      <c r="A17" s="276">
        <v>4</v>
      </c>
      <c r="B17" s="277" t="s">
        <v>1150</v>
      </c>
      <c r="C17" s="277"/>
      <c r="D17" s="278" t="s">
        <v>1027</v>
      </c>
      <c r="E17" s="279">
        <v>1868.66</v>
      </c>
      <c r="F17" s="279">
        <v>195.25</v>
      </c>
      <c r="G17" s="279" t="s">
        <v>963</v>
      </c>
      <c r="H17" s="279">
        <v>10.52</v>
      </c>
      <c r="I17" s="108">
        <f t="shared" si="1"/>
        <v>2.0452203666621302E-2</v>
      </c>
      <c r="J17" s="108">
        <f t="shared" si="2"/>
        <v>3.6124579582790601</v>
      </c>
      <c r="K17" s="279">
        <f t="shared" si="0"/>
        <v>3.6329101619456816</v>
      </c>
      <c r="L17" s="109">
        <f t="shared" si="3"/>
        <v>2.0452203666621302E-2</v>
      </c>
      <c r="M17" s="109">
        <f t="shared" si="4"/>
        <v>10.52</v>
      </c>
      <c r="N17" s="109">
        <f t="shared" si="5"/>
        <v>3.6124579582790601</v>
      </c>
      <c r="O17" s="109">
        <f t="shared" si="6"/>
        <v>1858.14</v>
      </c>
      <c r="P17" s="109">
        <f t="shared" si="7"/>
        <v>1868.66</v>
      </c>
      <c r="Q17" s="112"/>
    </row>
    <row r="18" spans="1:17" s="281" customFormat="1" ht="23.1" customHeight="1" x14ac:dyDescent="0.2">
      <c r="A18" s="276">
        <v>5</v>
      </c>
      <c r="B18" s="277" t="s">
        <v>1094</v>
      </c>
      <c r="C18" s="277"/>
      <c r="D18" s="278" t="s">
        <v>1028</v>
      </c>
      <c r="E18" s="279">
        <v>4223.08</v>
      </c>
      <c r="F18" s="279">
        <v>4223.08</v>
      </c>
      <c r="G18" s="279"/>
      <c r="H18" s="279"/>
      <c r="I18" s="108">
        <f t="shared" si="1"/>
        <v>0</v>
      </c>
      <c r="J18" s="108">
        <f t="shared" si="2"/>
        <v>234.61555555555555</v>
      </c>
      <c r="K18" s="279">
        <f t="shared" si="0"/>
        <v>234.61555555555555</v>
      </c>
      <c r="L18" s="109">
        <f t="shared" si="3"/>
        <v>0</v>
      </c>
      <c r="M18" s="109">
        <f t="shared" si="4"/>
        <v>0</v>
      </c>
      <c r="N18" s="109">
        <f t="shared" si="5"/>
        <v>234.61555555555555</v>
      </c>
      <c r="O18" s="109">
        <f t="shared" si="6"/>
        <v>4223.08</v>
      </c>
      <c r="P18" s="109">
        <f t="shared" si="7"/>
        <v>4223.08</v>
      </c>
      <c r="Q18" s="113"/>
    </row>
    <row r="19" spans="1:17" ht="23.1" customHeight="1" x14ac:dyDescent="0.2">
      <c r="A19" s="276">
        <v>6</v>
      </c>
      <c r="B19" s="277" t="s">
        <v>855</v>
      </c>
      <c r="C19" s="277"/>
      <c r="D19" s="278">
        <v>27</v>
      </c>
      <c r="E19" s="279">
        <v>1126.44</v>
      </c>
      <c r="F19" s="279"/>
      <c r="G19" s="279">
        <v>1126.44</v>
      </c>
      <c r="H19" s="279"/>
      <c r="I19" s="108">
        <f t="shared" si="1"/>
        <v>0</v>
      </c>
      <c r="J19" s="108">
        <f t="shared" si="2"/>
        <v>41.72</v>
      </c>
      <c r="K19" s="279">
        <f t="shared" si="0"/>
        <v>41.72</v>
      </c>
      <c r="L19" s="109">
        <f t="shared" si="3"/>
        <v>0</v>
      </c>
      <c r="M19" s="109">
        <f t="shared" si="4"/>
        <v>0</v>
      </c>
      <c r="N19" s="109">
        <f t="shared" si="5"/>
        <v>41.72</v>
      </c>
      <c r="O19" s="109">
        <f t="shared" si="6"/>
        <v>1126.44</v>
      </c>
      <c r="P19" s="109">
        <f t="shared" si="7"/>
        <v>1126.44</v>
      </c>
      <c r="Q19" s="112"/>
    </row>
    <row r="20" spans="1:17" ht="23.1" customHeight="1" x14ac:dyDescent="0.2">
      <c r="A20" s="276">
        <v>7</v>
      </c>
      <c r="B20" s="277" t="s">
        <v>1151</v>
      </c>
      <c r="C20" s="277"/>
      <c r="D20" s="278" t="s">
        <v>1029</v>
      </c>
      <c r="E20" s="279">
        <v>658.02</v>
      </c>
      <c r="F20" s="279">
        <v>23.37</v>
      </c>
      <c r="G20" s="279" t="s">
        <v>964</v>
      </c>
      <c r="H20" s="279"/>
      <c r="I20" s="108">
        <f t="shared" si="1"/>
        <v>0</v>
      </c>
      <c r="J20" s="108">
        <f t="shared" si="2"/>
        <v>15.408139371516882</v>
      </c>
      <c r="K20" s="279">
        <f t="shared" si="0"/>
        <v>15.408139371516882</v>
      </c>
      <c r="L20" s="109">
        <f t="shared" si="3"/>
        <v>0</v>
      </c>
      <c r="M20" s="109">
        <f t="shared" si="4"/>
        <v>0</v>
      </c>
      <c r="N20" s="109">
        <f t="shared" si="5"/>
        <v>15.408139371516882</v>
      </c>
      <c r="O20" s="109">
        <f t="shared" si="6"/>
        <v>658.02</v>
      </c>
      <c r="P20" s="109">
        <f t="shared" si="7"/>
        <v>658.02</v>
      </c>
      <c r="Q20" s="112"/>
    </row>
    <row r="21" spans="1:17" ht="23.1" customHeight="1" x14ac:dyDescent="0.2">
      <c r="A21" s="276">
        <v>8</v>
      </c>
      <c r="B21" s="277" t="s">
        <v>1152</v>
      </c>
      <c r="C21" s="277"/>
      <c r="D21" s="278" t="s">
        <v>1029</v>
      </c>
      <c r="E21" s="279">
        <v>477.79</v>
      </c>
      <c r="F21" s="279"/>
      <c r="G21" s="279" t="s">
        <v>965</v>
      </c>
      <c r="H21" s="279"/>
      <c r="I21" s="108">
        <f t="shared" si="1"/>
        <v>0</v>
      </c>
      <c r="J21" s="108">
        <f t="shared" si="2"/>
        <v>11.187889289561186</v>
      </c>
      <c r="K21" s="279">
        <f t="shared" si="0"/>
        <v>11.187889289561186</v>
      </c>
      <c r="L21" s="109">
        <f t="shared" si="3"/>
        <v>0</v>
      </c>
      <c r="M21" s="109">
        <f t="shared" si="4"/>
        <v>0</v>
      </c>
      <c r="N21" s="109">
        <f t="shared" si="5"/>
        <v>11.187889289561186</v>
      </c>
      <c r="O21" s="109">
        <f t="shared" si="6"/>
        <v>477.79</v>
      </c>
      <c r="P21" s="109">
        <f t="shared" si="7"/>
        <v>477.79</v>
      </c>
      <c r="Q21" s="112"/>
    </row>
    <row r="22" spans="1:17" ht="23.1" customHeight="1" x14ac:dyDescent="0.2">
      <c r="A22" s="276">
        <v>9</v>
      </c>
      <c r="B22" s="277" t="s">
        <v>1095</v>
      </c>
      <c r="C22" s="277"/>
      <c r="D22" s="278" t="s">
        <v>1030</v>
      </c>
      <c r="E22" s="279">
        <v>1768.97</v>
      </c>
      <c r="F22" s="279">
        <v>1768.97</v>
      </c>
      <c r="G22" s="279"/>
      <c r="H22" s="279"/>
      <c r="I22" s="108">
        <f t="shared" si="1"/>
        <v>0</v>
      </c>
      <c r="J22" s="108">
        <f t="shared" si="2"/>
        <v>108.0616982284667</v>
      </c>
      <c r="K22" s="279">
        <f t="shared" si="0"/>
        <v>108.0616982284667</v>
      </c>
      <c r="L22" s="109">
        <f t="shared" si="3"/>
        <v>0</v>
      </c>
      <c r="M22" s="109">
        <f t="shared" si="4"/>
        <v>0</v>
      </c>
      <c r="N22" s="109">
        <f t="shared" si="5"/>
        <v>108.0616982284667</v>
      </c>
      <c r="O22" s="109">
        <f t="shared" si="6"/>
        <v>1768.97</v>
      </c>
      <c r="P22" s="109">
        <f t="shared" si="7"/>
        <v>1768.97</v>
      </c>
      <c r="Q22" s="112"/>
    </row>
    <row r="23" spans="1:17" s="281" customFormat="1" ht="23.1" customHeight="1" x14ac:dyDescent="0.2">
      <c r="A23" s="285">
        <v>10</v>
      </c>
      <c r="B23" s="286" t="s">
        <v>1096</v>
      </c>
      <c r="C23" s="286"/>
      <c r="D23" s="287" t="s">
        <v>1031</v>
      </c>
      <c r="E23" s="288">
        <v>1581.45</v>
      </c>
      <c r="F23" s="288">
        <v>742.71</v>
      </c>
      <c r="G23" s="288" t="s">
        <v>966</v>
      </c>
      <c r="H23" s="288"/>
      <c r="I23" s="108">
        <f t="shared" si="1"/>
        <v>0</v>
      </c>
      <c r="J23" s="108">
        <f t="shared" si="2"/>
        <v>37.036299765807961</v>
      </c>
      <c r="K23" s="279">
        <f t="shared" si="0"/>
        <v>37.036299765807961</v>
      </c>
      <c r="L23" s="109">
        <f t="shared" si="3"/>
        <v>0</v>
      </c>
      <c r="M23" s="109">
        <f t="shared" si="4"/>
        <v>0</v>
      </c>
      <c r="N23" s="109">
        <f t="shared" si="5"/>
        <v>37.036299765807961</v>
      </c>
      <c r="O23" s="109">
        <f t="shared" si="6"/>
        <v>1581.45</v>
      </c>
      <c r="P23" s="109">
        <f t="shared" si="7"/>
        <v>1581.45</v>
      </c>
      <c r="Q23" s="113"/>
    </row>
    <row r="24" spans="1:17" ht="23.1" customHeight="1" x14ac:dyDescent="0.2">
      <c r="A24" s="326" t="s">
        <v>103</v>
      </c>
      <c r="B24" s="327"/>
      <c r="C24" s="327"/>
      <c r="D24" s="327"/>
      <c r="E24" s="327"/>
      <c r="F24" s="327"/>
      <c r="G24" s="327"/>
      <c r="H24" s="327"/>
      <c r="I24" s="108"/>
      <c r="J24" s="108"/>
      <c r="K24" s="279"/>
      <c r="L24" s="109"/>
      <c r="M24" s="110">
        <f>SUM(M25:M39)</f>
        <v>651702.14</v>
      </c>
      <c r="N24" s="109"/>
      <c r="O24" s="110">
        <f>SUM(O25:O39)</f>
        <v>134262.6</v>
      </c>
      <c r="P24" s="110">
        <f>SUM(P25:P39)</f>
        <v>785964.74</v>
      </c>
      <c r="Q24" s="111">
        <f>P24/$Q$249</f>
        <v>4504.6122191655204</v>
      </c>
    </row>
    <row r="25" spans="1:17" ht="23.1" customHeight="1" x14ac:dyDescent="0.2">
      <c r="A25" s="276">
        <v>11</v>
      </c>
      <c r="B25" s="277" t="s">
        <v>856</v>
      </c>
      <c r="C25" s="277"/>
      <c r="D25" s="278">
        <v>8.3750400000000003</v>
      </c>
      <c r="E25" s="279">
        <v>15645.16</v>
      </c>
      <c r="F25" s="279">
        <v>4015.66</v>
      </c>
      <c r="G25" s="279" t="s">
        <v>967</v>
      </c>
      <c r="H25" s="279">
        <v>9987.91</v>
      </c>
      <c r="I25" s="108">
        <f t="shared" si="1"/>
        <v>1192.5805727495033</v>
      </c>
      <c r="J25" s="108">
        <f t="shared" si="2"/>
        <v>675.48931109582759</v>
      </c>
      <c r="K25" s="279">
        <f t="shared" si="0"/>
        <v>1868.0698838453309</v>
      </c>
      <c r="L25" s="109">
        <f t="shared" si="3"/>
        <v>1192.5805727495033</v>
      </c>
      <c r="M25" s="109">
        <f t="shared" si="4"/>
        <v>9987.91</v>
      </c>
      <c r="N25" s="109">
        <f t="shared" si="5"/>
        <v>675.48931109582759</v>
      </c>
      <c r="O25" s="109">
        <f t="shared" si="6"/>
        <v>5657.25</v>
      </c>
      <c r="P25" s="109">
        <f t="shared" si="7"/>
        <v>15645.16</v>
      </c>
      <c r="Q25" s="112"/>
    </row>
    <row r="26" spans="1:17" ht="23.1" customHeight="1" x14ac:dyDescent="0.2">
      <c r="A26" s="276">
        <v>12</v>
      </c>
      <c r="B26" s="277" t="s">
        <v>1097</v>
      </c>
      <c r="C26" s="277"/>
      <c r="D26" s="278" t="s">
        <v>1032</v>
      </c>
      <c r="E26" s="279">
        <v>26291.87</v>
      </c>
      <c r="F26" s="279">
        <v>1594.9</v>
      </c>
      <c r="G26" s="279" t="s">
        <v>968</v>
      </c>
      <c r="H26" s="279">
        <v>23691.45</v>
      </c>
      <c r="I26" s="108">
        <f t="shared" si="1"/>
        <v>3394.1905444126073</v>
      </c>
      <c r="J26" s="108">
        <f t="shared" si="2"/>
        <v>372.55300859598827</v>
      </c>
      <c r="K26" s="279">
        <f t="shared" si="0"/>
        <v>3766.7435530085954</v>
      </c>
      <c r="L26" s="109">
        <f t="shared" si="3"/>
        <v>3394.1905444126073</v>
      </c>
      <c r="M26" s="109">
        <f t="shared" si="4"/>
        <v>23691.45</v>
      </c>
      <c r="N26" s="109">
        <f t="shared" si="5"/>
        <v>372.55300859598827</v>
      </c>
      <c r="O26" s="109">
        <f t="shared" si="6"/>
        <v>2600.4199999999983</v>
      </c>
      <c r="P26" s="109">
        <f t="shared" si="7"/>
        <v>26291.87</v>
      </c>
      <c r="Q26" s="112"/>
    </row>
    <row r="27" spans="1:17" ht="23.1" customHeight="1" x14ac:dyDescent="0.2">
      <c r="A27" s="276">
        <v>13</v>
      </c>
      <c r="B27" s="277" t="s">
        <v>1153</v>
      </c>
      <c r="C27" s="277"/>
      <c r="D27" s="278" t="s">
        <v>1033</v>
      </c>
      <c r="E27" s="279">
        <v>488699.24</v>
      </c>
      <c r="F27" s="279">
        <v>39434.65</v>
      </c>
      <c r="G27" s="279" t="s">
        <v>969</v>
      </c>
      <c r="H27" s="279">
        <v>429635.62</v>
      </c>
      <c r="I27" s="108">
        <f t="shared" si="1"/>
        <v>7006.4517286366599</v>
      </c>
      <c r="J27" s="108">
        <f t="shared" si="2"/>
        <v>963.20319634703185</v>
      </c>
      <c r="K27" s="279">
        <f t="shared" si="0"/>
        <v>7969.6549249836917</v>
      </c>
      <c r="L27" s="109">
        <f t="shared" si="3"/>
        <v>7006.4517286366599</v>
      </c>
      <c r="M27" s="109">
        <f t="shared" si="4"/>
        <v>429635.62</v>
      </c>
      <c r="N27" s="109">
        <f t="shared" si="5"/>
        <v>963.20319634703185</v>
      </c>
      <c r="O27" s="109">
        <f t="shared" si="6"/>
        <v>59063.619999999995</v>
      </c>
      <c r="P27" s="109">
        <f t="shared" si="7"/>
        <v>488699.24</v>
      </c>
      <c r="Q27" s="112"/>
    </row>
    <row r="28" spans="1:17" ht="23.1" customHeight="1" x14ac:dyDescent="0.2">
      <c r="A28" s="276">
        <v>14</v>
      </c>
      <c r="B28" s="277" t="s">
        <v>1098</v>
      </c>
      <c r="C28" s="277"/>
      <c r="D28" s="278" t="s">
        <v>1034</v>
      </c>
      <c r="E28" s="279">
        <v>18302.28</v>
      </c>
      <c r="F28" s="279">
        <v>3095.67</v>
      </c>
      <c r="G28" s="279" t="s">
        <v>857</v>
      </c>
      <c r="H28" s="279">
        <v>14244.28</v>
      </c>
      <c r="I28" s="108">
        <f t="shared" si="1"/>
        <v>8468.6563614744355</v>
      </c>
      <c r="J28" s="108">
        <f t="shared" si="2"/>
        <v>2412.604042806182</v>
      </c>
      <c r="K28" s="279">
        <f t="shared" si="0"/>
        <v>10881.260404280618</v>
      </c>
      <c r="L28" s="109">
        <f t="shared" si="3"/>
        <v>8468.6563614744355</v>
      </c>
      <c r="M28" s="109">
        <f t="shared" si="4"/>
        <v>14244.28</v>
      </c>
      <c r="N28" s="109">
        <f t="shared" si="5"/>
        <v>2412.604042806182</v>
      </c>
      <c r="O28" s="109">
        <f t="shared" si="6"/>
        <v>4057.9999999999977</v>
      </c>
      <c r="P28" s="109">
        <f t="shared" si="7"/>
        <v>18302.28</v>
      </c>
      <c r="Q28" s="112"/>
    </row>
    <row r="29" spans="1:17" ht="23.1" customHeight="1" x14ac:dyDescent="0.2">
      <c r="A29" s="276">
        <v>15</v>
      </c>
      <c r="B29" s="277" t="s">
        <v>858</v>
      </c>
      <c r="C29" s="277"/>
      <c r="D29" s="278">
        <v>3.8239999999999998</v>
      </c>
      <c r="E29" s="279">
        <v>47323.07</v>
      </c>
      <c r="F29" s="279"/>
      <c r="G29" s="279"/>
      <c r="H29" s="279">
        <v>47323.07</v>
      </c>
      <c r="I29" s="108">
        <f t="shared" si="1"/>
        <v>12375.279811715482</v>
      </c>
      <c r="J29" s="108">
        <f t="shared" si="2"/>
        <v>0</v>
      </c>
      <c r="K29" s="279">
        <f t="shared" si="0"/>
        <v>12375.279811715482</v>
      </c>
      <c r="L29" s="109">
        <f t="shared" si="3"/>
        <v>12375.279811715482</v>
      </c>
      <c r="M29" s="109">
        <f t="shared" si="4"/>
        <v>47323.07</v>
      </c>
      <c r="N29" s="109">
        <f t="shared" si="5"/>
        <v>0</v>
      </c>
      <c r="O29" s="109">
        <f t="shared" si="6"/>
        <v>0</v>
      </c>
      <c r="P29" s="109">
        <f t="shared" si="7"/>
        <v>47323.07</v>
      </c>
      <c r="Q29" s="112"/>
    </row>
    <row r="30" spans="1:17" ht="23.1" customHeight="1" x14ac:dyDescent="0.2">
      <c r="A30" s="276">
        <v>16</v>
      </c>
      <c r="B30" s="277" t="s">
        <v>859</v>
      </c>
      <c r="C30" s="277"/>
      <c r="D30" s="278">
        <v>5.4080000000000003E-2</v>
      </c>
      <c r="E30" s="279">
        <v>3024.88</v>
      </c>
      <c r="F30" s="279">
        <v>504.74</v>
      </c>
      <c r="G30" s="279" t="s">
        <v>860</v>
      </c>
      <c r="H30" s="279">
        <v>2501.6799999999998</v>
      </c>
      <c r="I30" s="108">
        <f t="shared" si="1"/>
        <v>46258.875739644966</v>
      </c>
      <c r="J30" s="108">
        <f t="shared" si="2"/>
        <v>9674.5562130177568</v>
      </c>
      <c r="K30" s="279">
        <f t="shared" si="0"/>
        <v>55933.431952662722</v>
      </c>
      <c r="L30" s="109">
        <f t="shared" si="3"/>
        <v>46258.875739644966</v>
      </c>
      <c r="M30" s="109">
        <f t="shared" si="4"/>
        <v>2501.6799999999998</v>
      </c>
      <c r="N30" s="109">
        <f t="shared" si="5"/>
        <v>9674.5562130177568</v>
      </c>
      <c r="O30" s="109">
        <f t="shared" si="6"/>
        <v>523.20000000000027</v>
      </c>
      <c r="P30" s="109">
        <f t="shared" si="7"/>
        <v>3024.88</v>
      </c>
      <c r="Q30" s="112"/>
    </row>
    <row r="31" spans="1:17" ht="23.1" customHeight="1" x14ac:dyDescent="0.2">
      <c r="A31" s="276">
        <v>17</v>
      </c>
      <c r="B31" s="277" t="s">
        <v>1099</v>
      </c>
      <c r="C31" s="277"/>
      <c r="D31" s="278" t="s">
        <v>1035</v>
      </c>
      <c r="E31" s="279">
        <v>38822.300000000003</v>
      </c>
      <c r="F31" s="279">
        <v>3051.72</v>
      </c>
      <c r="G31" s="279">
        <v>1319.56</v>
      </c>
      <c r="H31" s="279">
        <v>34451.019999999997</v>
      </c>
      <c r="I31" s="108">
        <f t="shared" si="1"/>
        <v>224.10082612372341</v>
      </c>
      <c r="J31" s="108">
        <f t="shared" si="2"/>
        <v>28.434788265140224</v>
      </c>
      <c r="K31" s="279">
        <f t="shared" si="0"/>
        <v>252.53561438886362</v>
      </c>
      <c r="L31" s="109">
        <f t="shared" si="3"/>
        <v>224.10082612372341</v>
      </c>
      <c r="M31" s="109">
        <f t="shared" si="4"/>
        <v>34451.019999999997</v>
      </c>
      <c r="N31" s="109">
        <f t="shared" si="5"/>
        <v>28.434788265140224</v>
      </c>
      <c r="O31" s="109">
        <f t="shared" si="6"/>
        <v>4371.2800000000061</v>
      </c>
      <c r="P31" s="109">
        <f t="shared" si="7"/>
        <v>38822.300000000003</v>
      </c>
      <c r="Q31" s="112"/>
    </row>
    <row r="32" spans="1:17" ht="23.1" customHeight="1" x14ac:dyDescent="0.2">
      <c r="A32" s="276">
        <v>18</v>
      </c>
      <c r="B32" s="277" t="s">
        <v>1100</v>
      </c>
      <c r="C32" s="277"/>
      <c r="D32" s="278" t="s">
        <v>1036</v>
      </c>
      <c r="E32" s="279">
        <v>10039.02</v>
      </c>
      <c r="F32" s="279">
        <v>2607.89</v>
      </c>
      <c r="G32" s="279">
        <v>442.72</v>
      </c>
      <c r="H32" s="279">
        <v>6988.41</v>
      </c>
      <c r="I32" s="108">
        <f t="shared" si="1"/>
        <v>87.944352159468437</v>
      </c>
      <c r="J32" s="108">
        <f t="shared" si="2"/>
        <v>38.389836907278777</v>
      </c>
      <c r="K32" s="279">
        <f t="shared" si="0"/>
        <v>126.33418906674721</v>
      </c>
      <c r="L32" s="109">
        <f t="shared" si="3"/>
        <v>87.944352159468437</v>
      </c>
      <c r="M32" s="109">
        <f t="shared" si="4"/>
        <v>6988.41</v>
      </c>
      <c r="N32" s="109">
        <f t="shared" si="5"/>
        <v>38.389836907278777</v>
      </c>
      <c r="O32" s="109">
        <f t="shared" si="6"/>
        <v>3050.6100000000006</v>
      </c>
      <c r="P32" s="109">
        <f t="shared" si="7"/>
        <v>10039.02</v>
      </c>
      <c r="Q32" s="112"/>
    </row>
    <row r="33" spans="1:17" ht="23.1" customHeight="1" x14ac:dyDescent="0.2">
      <c r="A33" s="322" t="s">
        <v>861</v>
      </c>
      <c r="B33" s="323"/>
      <c r="C33" s="323"/>
      <c r="D33" s="323"/>
      <c r="E33" s="323"/>
      <c r="F33" s="323"/>
      <c r="G33" s="323"/>
      <c r="H33" s="323"/>
      <c r="I33" s="108"/>
      <c r="J33" s="108"/>
      <c r="K33" s="279"/>
      <c r="L33" s="109"/>
      <c r="M33" s="109"/>
      <c r="N33" s="109"/>
      <c r="O33" s="109"/>
      <c r="P33" s="109"/>
      <c r="Q33" s="112"/>
    </row>
    <row r="34" spans="1:17" ht="23.1" customHeight="1" x14ac:dyDescent="0.2">
      <c r="A34" s="276">
        <v>19</v>
      </c>
      <c r="B34" s="277" t="s">
        <v>862</v>
      </c>
      <c r="C34" s="277"/>
      <c r="D34" s="278">
        <v>10.761407999999999</v>
      </c>
      <c r="E34" s="279">
        <v>92839.1</v>
      </c>
      <c r="F34" s="279">
        <v>31077.119999999999</v>
      </c>
      <c r="G34" s="279">
        <v>4473.09</v>
      </c>
      <c r="H34" s="279">
        <v>57288.89</v>
      </c>
      <c r="I34" s="108">
        <f t="shared" si="1"/>
        <v>5323.5496693369496</v>
      </c>
      <c r="J34" s="108">
        <f t="shared" si="2"/>
        <v>3303.4905841317427</v>
      </c>
      <c r="K34" s="279">
        <f t="shared" si="0"/>
        <v>8627.0402534686928</v>
      </c>
      <c r="L34" s="109">
        <f t="shared" si="3"/>
        <v>5323.5496693369496</v>
      </c>
      <c r="M34" s="109">
        <f t="shared" si="4"/>
        <v>57288.89</v>
      </c>
      <c r="N34" s="109">
        <f t="shared" si="5"/>
        <v>3303.4905841317427</v>
      </c>
      <c r="O34" s="109">
        <f t="shared" si="6"/>
        <v>35550.210000000006</v>
      </c>
      <c r="P34" s="109">
        <f t="shared" si="7"/>
        <v>92839.1</v>
      </c>
      <c r="Q34" s="112"/>
    </row>
    <row r="35" spans="1:17" ht="23.1" customHeight="1" x14ac:dyDescent="0.2">
      <c r="A35" s="322" t="s">
        <v>161</v>
      </c>
      <c r="B35" s="323"/>
      <c r="C35" s="323"/>
      <c r="D35" s="323"/>
      <c r="E35" s="323"/>
      <c r="F35" s="323"/>
      <c r="G35" s="323"/>
      <c r="H35" s="323"/>
      <c r="I35" s="108"/>
      <c r="J35" s="108"/>
      <c r="K35" s="279"/>
      <c r="L35" s="109"/>
      <c r="M35" s="109"/>
      <c r="N35" s="109"/>
      <c r="O35" s="109"/>
      <c r="P35" s="109"/>
      <c r="Q35" s="112"/>
    </row>
    <row r="36" spans="1:17" ht="23.1" customHeight="1" x14ac:dyDescent="0.2">
      <c r="A36" s="276">
        <v>20</v>
      </c>
      <c r="B36" s="277" t="s">
        <v>862</v>
      </c>
      <c r="C36" s="277"/>
      <c r="D36" s="278">
        <v>4.5999999999999996</v>
      </c>
      <c r="E36" s="279">
        <v>39684.379999999997</v>
      </c>
      <c r="F36" s="279">
        <v>13284.02</v>
      </c>
      <c r="G36" s="279">
        <v>1912.04</v>
      </c>
      <c r="H36" s="279">
        <v>24488.32</v>
      </c>
      <c r="I36" s="108">
        <f t="shared" ref="I36" si="8">H36/D36</f>
        <v>5323.5478260869568</v>
      </c>
      <c r="J36" s="108">
        <f t="shared" ref="J36" si="9">(E36-H36)/D36</f>
        <v>3303.4913043478259</v>
      </c>
      <c r="K36" s="279">
        <f t="shared" ref="K36" si="10">I36+J36</f>
        <v>8627.0391304347831</v>
      </c>
      <c r="L36" s="109">
        <f t="shared" ref="L36" si="11">I36</f>
        <v>5323.5478260869568</v>
      </c>
      <c r="M36" s="109">
        <f t="shared" ref="M36" si="12">L36*D36</f>
        <v>24488.32</v>
      </c>
      <c r="N36" s="109">
        <f t="shared" ref="N36" si="13">J36</f>
        <v>3303.4913043478259</v>
      </c>
      <c r="O36" s="109">
        <f t="shared" ref="O36" si="14">N36*D36</f>
        <v>15196.059999999998</v>
      </c>
      <c r="P36" s="109">
        <f t="shared" ref="P36" si="15">M36+O36</f>
        <v>39684.379999999997</v>
      </c>
      <c r="Q36" s="112"/>
    </row>
    <row r="37" spans="1:17" ht="23.1" customHeight="1" x14ac:dyDescent="0.2">
      <c r="A37" s="322" t="s">
        <v>163</v>
      </c>
      <c r="B37" s="323"/>
      <c r="C37" s="323"/>
      <c r="D37" s="323"/>
      <c r="E37" s="323"/>
      <c r="F37" s="323"/>
      <c r="G37" s="323"/>
      <c r="H37" s="323"/>
      <c r="I37" s="108"/>
      <c r="J37" s="108"/>
      <c r="K37" s="279"/>
      <c r="L37" s="109"/>
      <c r="M37" s="109"/>
      <c r="N37" s="109"/>
      <c r="O37" s="109"/>
      <c r="P37" s="109"/>
      <c r="Q37" s="112"/>
    </row>
    <row r="38" spans="1:17" ht="23.1" customHeight="1" x14ac:dyDescent="0.2">
      <c r="A38" s="276">
        <v>21</v>
      </c>
      <c r="B38" s="277" t="s">
        <v>1147</v>
      </c>
      <c r="C38" s="277"/>
      <c r="D38" s="278" t="s">
        <v>1037</v>
      </c>
      <c r="E38" s="279">
        <v>5095.74</v>
      </c>
      <c r="F38" s="279">
        <v>1302.8900000000001</v>
      </c>
      <c r="G38" s="279" t="s">
        <v>863</v>
      </c>
      <c r="H38" s="279">
        <v>1049.04</v>
      </c>
      <c r="I38" s="108">
        <f t="shared" si="1"/>
        <v>80.695384615384611</v>
      </c>
      <c r="J38" s="108">
        <f t="shared" si="2"/>
        <v>311.28461538461539</v>
      </c>
      <c r="K38" s="279">
        <f t="shared" si="0"/>
        <v>391.98</v>
      </c>
      <c r="L38" s="109">
        <f t="shared" si="3"/>
        <v>80.695384615384611</v>
      </c>
      <c r="M38" s="109">
        <f t="shared" si="4"/>
        <v>1049.04</v>
      </c>
      <c r="N38" s="109">
        <f t="shared" si="5"/>
        <v>311.28461538461539</v>
      </c>
      <c r="O38" s="109">
        <f t="shared" si="6"/>
        <v>4046.7000000000003</v>
      </c>
      <c r="P38" s="109">
        <f t="shared" si="7"/>
        <v>5095.74</v>
      </c>
      <c r="Q38" s="112"/>
    </row>
    <row r="39" spans="1:17" ht="23.1" customHeight="1" x14ac:dyDescent="0.2">
      <c r="A39" s="285">
        <v>22</v>
      </c>
      <c r="B39" s="286" t="s">
        <v>1148</v>
      </c>
      <c r="C39" s="286"/>
      <c r="D39" s="287" t="s">
        <v>1037</v>
      </c>
      <c r="E39" s="288">
        <v>197.7</v>
      </c>
      <c r="F39" s="288">
        <v>19.14</v>
      </c>
      <c r="G39" s="288" t="s">
        <v>864</v>
      </c>
      <c r="H39" s="288">
        <v>52.45</v>
      </c>
      <c r="I39" s="108">
        <f t="shared" si="1"/>
        <v>4.0346153846153845</v>
      </c>
      <c r="J39" s="108">
        <f t="shared" si="2"/>
        <v>11.173076923076923</v>
      </c>
      <c r="K39" s="279">
        <f t="shared" si="0"/>
        <v>15.207692307692309</v>
      </c>
      <c r="L39" s="109">
        <f t="shared" si="3"/>
        <v>4.0346153846153845</v>
      </c>
      <c r="M39" s="109">
        <f t="shared" si="4"/>
        <v>52.449999999999996</v>
      </c>
      <c r="N39" s="109">
        <f t="shared" si="5"/>
        <v>11.173076923076923</v>
      </c>
      <c r="O39" s="109">
        <f t="shared" si="6"/>
        <v>145.25</v>
      </c>
      <c r="P39" s="109">
        <f t="shared" si="7"/>
        <v>197.7</v>
      </c>
      <c r="Q39" s="112"/>
    </row>
    <row r="40" spans="1:17" ht="23.1" customHeight="1" x14ac:dyDescent="0.2">
      <c r="A40" s="326" t="s">
        <v>182</v>
      </c>
      <c r="B40" s="327"/>
      <c r="C40" s="327"/>
      <c r="D40" s="327"/>
      <c r="E40" s="327"/>
      <c r="F40" s="327"/>
      <c r="G40" s="327"/>
      <c r="H40" s="327"/>
      <c r="I40" s="108"/>
      <c r="J40" s="108"/>
      <c r="K40" s="279"/>
      <c r="L40" s="109"/>
      <c r="M40" s="110">
        <f>SUM(M41:M83)</f>
        <v>1055627.93</v>
      </c>
      <c r="N40" s="109"/>
      <c r="O40" s="110">
        <f>SUM(O41:O83)</f>
        <v>254089.75</v>
      </c>
      <c r="P40" s="110">
        <f>SUM(P41:P83)</f>
        <v>1309717.6800000004</v>
      </c>
      <c r="Q40" s="111">
        <f>P40/$Q$249</f>
        <v>7506.4057771664402</v>
      </c>
    </row>
    <row r="41" spans="1:17" ht="23.1" customHeight="1" x14ac:dyDescent="0.2">
      <c r="A41" s="322" t="s">
        <v>183</v>
      </c>
      <c r="B41" s="323"/>
      <c r="C41" s="323"/>
      <c r="D41" s="323"/>
      <c r="E41" s="323"/>
      <c r="F41" s="323"/>
      <c r="G41" s="323"/>
      <c r="H41" s="323"/>
      <c r="I41" s="108"/>
      <c r="J41" s="108"/>
      <c r="K41" s="279"/>
      <c r="L41" s="109"/>
      <c r="M41" s="109"/>
      <c r="N41" s="109"/>
      <c r="O41" s="109"/>
      <c r="P41" s="109"/>
      <c r="Q41" s="112"/>
    </row>
    <row r="42" spans="1:17" ht="23.1" customHeight="1" x14ac:dyDescent="0.2">
      <c r="A42" s="276">
        <v>23</v>
      </c>
      <c r="B42" s="277" t="s">
        <v>1145</v>
      </c>
      <c r="C42" s="277"/>
      <c r="D42" s="278" t="s">
        <v>1038</v>
      </c>
      <c r="E42" s="279">
        <v>25116.29</v>
      </c>
      <c r="F42" s="279">
        <v>9717.98</v>
      </c>
      <c r="G42" s="279" t="s">
        <v>970</v>
      </c>
      <c r="H42" s="279">
        <v>7546.25</v>
      </c>
      <c r="I42" s="108">
        <f t="shared" si="1"/>
        <v>377.3125</v>
      </c>
      <c r="J42" s="108">
        <f t="shared" si="2"/>
        <v>878.50200000000007</v>
      </c>
      <c r="K42" s="279">
        <f t="shared" si="0"/>
        <v>1255.8145</v>
      </c>
      <c r="L42" s="109">
        <f t="shared" si="3"/>
        <v>377.3125</v>
      </c>
      <c r="M42" s="109">
        <f t="shared" si="4"/>
        <v>7546.25</v>
      </c>
      <c r="N42" s="109">
        <f t="shared" si="5"/>
        <v>878.50200000000007</v>
      </c>
      <c r="O42" s="109">
        <f t="shared" si="6"/>
        <v>17570.04</v>
      </c>
      <c r="P42" s="109">
        <f t="shared" si="7"/>
        <v>25116.29</v>
      </c>
      <c r="Q42" s="112"/>
    </row>
    <row r="43" spans="1:17" ht="23.1" customHeight="1" x14ac:dyDescent="0.2">
      <c r="A43" s="276">
        <v>24</v>
      </c>
      <c r="B43" s="277" t="s">
        <v>971</v>
      </c>
      <c r="C43" s="277"/>
      <c r="D43" s="278">
        <v>6</v>
      </c>
      <c r="E43" s="279">
        <v>58458.66</v>
      </c>
      <c r="F43" s="279"/>
      <c r="G43" s="279"/>
      <c r="H43" s="279">
        <v>58458.66</v>
      </c>
      <c r="I43" s="108">
        <f t="shared" si="1"/>
        <v>9743.11</v>
      </c>
      <c r="J43" s="108">
        <f t="shared" si="2"/>
        <v>0</v>
      </c>
      <c r="K43" s="279">
        <f t="shared" si="0"/>
        <v>9743.11</v>
      </c>
      <c r="L43" s="109">
        <f t="shared" si="3"/>
        <v>9743.11</v>
      </c>
      <c r="M43" s="109">
        <f t="shared" si="4"/>
        <v>58458.66</v>
      </c>
      <c r="N43" s="109">
        <f t="shared" si="5"/>
        <v>0</v>
      </c>
      <c r="O43" s="109">
        <f t="shared" si="6"/>
        <v>0</v>
      </c>
      <c r="P43" s="109">
        <f t="shared" si="7"/>
        <v>58458.66</v>
      </c>
      <c r="Q43" s="112"/>
    </row>
    <row r="44" spans="1:17" ht="23.1" customHeight="1" x14ac:dyDescent="0.2">
      <c r="A44" s="276">
        <v>25</v>
      </c>
      <c r="B44" s="277" t="s">
        <v>972</v>
      </c>
      <c r="C44" s="277"/>
      <c r="D44" s="278">
        <v>1</v>
      </c>
      <c r="E44" s="279">
        <v>5919.47</v>
      </c>
      <c r="F44" s="279"/>
      <c r="G44" s="279"/>
      <c r="H44" s="279">
        <v>5919.47</v>
      </c>
      <c r="I44" s="108">
        <f t="shared" si="1"/>
        <v>5919.47</v>
      </c>
      <c r="J44" s="108">
        <f t="shared" si="2"/>
        <v>0</v>
      </c>
      <c r="K44" s="279">
        <f t="shared" si="0"/>
        <v>5919.47</v>
      </c>
      <c r="L44" s="109">
        <f t="shared" si="3"/>
        <v>5919.47</v>
      </c>
      <c r="M44" s="109">
        <f t="shared" si="4"/>
        <v>5919.47</v>
      </c>
      <c r="N44" s="109">
        <f t="shared" si="5"/>
        <v>0</v>
      </c>
      <c r="O44" s="109">
        <f t="shared" si="6"/>
        <v>0</v>
      </c>
      <c r="P44" s="109">
        <f t="shared" si="7"/>
        <v>5919.47</v>
      </c>
      <c r="Q44" s="112"/>
    </row>
    <row r="45" spans="1:17" ht="23.1" customHeight="1" x14ac:dyDescent="0.2">
      <c r="A45" s="276">
        <v>26</v>
      </c>
      <c r="B45" s="277" t="s">
        <v>973</v>
      </c>
      <c r="C45" s="277"/>
      <c r="D45" s="278">
        <v>6</v>
      </c>
      <c r="E45" s="279">
        <v>65670.06</v>
      </c>
      <c r="F45" s="279"/>
      <c r="G45" s="279"/>
      <c r="H45" s="279">
        <v>65670.06</v>
      </c>
      <c r="I45" s="108">
        <f t="shared" si="1"/>
        <v>10945.01</v>
      </c>
      <c r="J45" s="108">
        <f t="shared" si="2"/>
        <v>0</v>
      </c>
      <c r="K45" s="279">
        <f t="shared" si="0"/>
        <v>10945.01</v>
      </c>
      <c r="L45" s="109">
        <f t="shared" si="3"/>
        <v>10945.01</v>
      </c>
      <c r="M45" s="109">
        <f t="shared" si="4"/>
        <v>65670.06</v>
      </c>
      <c r="N45" s="109">
        <f t="shared" si="5"/>
        <v>0</v>
      </c>
      <c r="O45" s="109">
        <f t="shared" si="6"/>
        <v>0</v>
      </c>
      <c r="P45" s="109">
        <f t="shared" si="7"/>
        <v>65670.06</v>
      </c>
      <c r="Q45" s="112"/>
    </row>
    <row r="46" spans="1:17" ht="23.1" customHeight="1" x14ac:dyDescent="0.2">
      <c r="A46" s="276">
        <v>27</v>
      </c>
      <c r="B46" s="277" t="s">
        <v>974</v>
      </c>
      <c r="C46" s="277"/>
      <c r="D46" s="278">
        <v>6</v>
      </c>
      <c r="E46" s="279">
        <v>58458.66</v>
      </c>
      <c r="F46" s="279"/>
      <c r="G46" s="279"/>
      <c r="H46" s="279">
        <v>58458.66</v>
      </c>
      <c r="I46" s="108">
        <f t="shared" si="1"/>
        <v>9743.11</v>
      </c>
      <c r="J46" s="108">
        <f t="shared" si="2"/>
        <v>0</v>
      </c>
      <c r="K46" s="279">
        <f t="shared" si="0"/>
        <v>9743.11</v>
      </c>
      <c r="L46" s="109">
        <f t="shared" si="3"/>
        <v>9743.11</v>
      </c>
      <c r="M46" s="109">
        <f t="shared" si="4"/>
        <v>58458.66</v>
      </c>
      <c r="N46" s="109">
        <f t="shared" si="5"/>
        <v>0</v>
      </c>
      <c r="O46" s="109">
        <f t="shared" si="6"/>
        <v>0</v>
      </c>
      <c r="P46" s="109">
        <f t="shared" si="7"/>
        <v>58458.66</v>
      </c>
      <c r="Q46" s="112"/>
    </row>
    <row r="47" spans="1:17" ht="23.1" customHeight="1" x14ac:dyDescent="0.2">
      <c r="A47" s="276">
        <v>28</v>
      </c>
      <c r="B47" s="277" t="s">
        <v>975</v>
      </c>
      <c r="C47" s="277"/>
      <c r="D47" s="278">
        <v>1</v>
      </c>
      <c r="E47" s="279">
        <v>5919.47</v>
      </c>
      <c r="F47" s="279"/>
      <c r="G47" s="279"/>
      <c r="H47" s="279">
        <v>5919.47</v>
      </c>
      <c r="I47" s="108">
        <f t="shared" si="1"/>
        <v>5919.47</v>
      </c>
      <c r="J47" s="108">
        <f t="shared" si="2"/>
        <v>0</v>
      </c>
      <c r="K47" s="279">
        <f t="shared" si="0"/>
        <v>5919.47</v>
      </c>
      <c r="L47" s="109">
        <f t="shared" si="3"/>
        <v>5919.47</v>
      </c>
      <c r="M47" s="109">
        <f t="shared" si="4"/>
        <v>5919.47</v>
      </c>
      <c r="N47" s="109">
        <f t="shared" si="5"/>
        <v>0</v>
      </c>
      <c r="O47" s="109">
        <f t="shared" si="6"/>
        <v>0</v>
      </c>
      <c r="P47" s="109">
        <f t="shared" si="7"/>
        <v>5919.47</v>
      </c>
      <c r="Q47" s="112"/>
    </row>
    <row r="48" spans="1:17" ht="23.1" customHeight="1" x14ac:dyDescent="0.2">
      <c r="A48" s="276">
        <v>29</v>
      </c>
      <c r="B48" s="277" t="s">
        <v>976</v>
      </c>
      <c r="C48" s="277"/>
      <c r="D48" s="278">
        <v>1.7</v>
      </c>
      <c r="E48" s="279">
        <v>19892.86</v>
      </c>
      <c r="F48" s="279">
        <v>6272.64</v>
      </c>
      <c r="G48" s="279" t="s">
        <v>977</v>
      </c>
      <c r="H48" s="279">
        <v>13054.1</v>
      </c>
      <c r="I48" s="108">
        <f t="shared" si="1"/>
        <v>7678.8823529411766</v>
      </c>
      <c r="J48" s="108">
        <f t="shared" si="2"/>
        <v>4022.8</v>
      </c>
      <c r="K48" s="279">
        <f t="shared" si="0"/>
        <v>11701.682352941178</v>
      </c>
      <c r="L48" s="109">
        <f t="shared" si="3"/>
        <v>7678.8823529411766</v>
      </c>
      <c r="M48" s="109">
        <f t="shared" si="4"/>
        <v>13054.1</v>
      </c>
      <c r="N48" s="109">
        <f t="shared" si="5"/>
        <v>4022.8</v>
      </c>
      <c r="O48" s="109">
        <f t="shared" si="6"/>
        <v>6838.76</v>
      </c>
      <c r="P48" s="109">
        <f t="shared" si="7"/>
        <v>19892.86</v>
      </c>
      <c r="Q48" s="112"/>
    </row>
    <row r="49" spans="1:17" ht="23.1" customHeight="1" x14ac:dyDescent="0.2">
      <c r="A49" s="276">
        <v>30</v>
      </c>
      <c r="B49" s="277" t="s">
        <v>978</v>
      </c>
      <c r="C49" s="277"/>
      <c r="D49" s="278">
        <v>0.18995000000000001</v>
      </c>
      <c r="E49" s="279">
        <v>13495.5</v>
      </c>
      <c r="F49" s="279">
        <v>991.52</v>
      </c>
      <c r="G49" s="279">
        <v>411.73</v>
      </c>
      <c r="H49" s="279">
        <v>12092.25</v>
      </c>
      <c r="I49" s="108">
        <f t="shared" si="1"/>
        <v>63660.173729928923</v>
      </c>
      <c r="J49" s="108">
        <f t="shared" si="2"/>
        <v>7387.4703869439327</v>
      </c>
      <c r="K49" s="279">
        <f t="shared" si="0"/>
        <v>71047.644116872863</v>
      </c>
      <c r="L49" s="109">
        <f t="shared" si="3"/>
        <v>63660.173729928923</v>
      </c>
      <c r="M49" s="109">
        <f t="shared" si="4"/>
        <v>12092.25</v>
      </c>
      <c r="N49" s="109">
        <f t="shared" si="5"/>
        <v>7387.4703869439327</v>
      </c>
      <c r="O49" s="109">
        <f t="shared" si="6"/>
        <v>1403.25</v>
      </c>
      <c r="P49" s="109">
        <f t="shared" si="7"/>
        <v>13495.5</v>
      </c>
      <c r="Q49" s="112"/>
    </row>
    <row r="50" spans="1:17" ht="23.1" customHeight="1" x14ac:dyDescent="0.2">
      <c r="A50" s="276">
        <v>31</v>
      </c>
      <c r="B50" s="277" t="s">
        <v>1101</v>
      </c>
      <c r="C50" s="277"/>
      <c r="D50" s="278" t="s">
        <v>1039</v>
      </c>
      <c r="E50" s="279">
        <v>164.92</v>
      </c>
      <c r="F50" s="279">
        <v>73.61</v>
      </c>
      <c r="G50" s="279" t="s">
        <v>865</v>
      </c>
      <c r="H50" s="279">
        <v>86.46</v>
      </c>
      <c r="I50" s="108">
        <f t="shared" si="1"/>
        <v>10.807499999999999</v>
      </c>
      <c r="J50" s="108">
        <f t="shared" si="2"/>
        <v>9.8074999999999992</v>
      </c>
      <c r="K50" s="279">
        <f t="shared" si="0"/>
        <v>20.614999999999998</v>
      </c>
      <c r="L50" s="109">
        <f t="shared" si="3"/>
        <v>10.807499999999999</v>
      </c>
      <c r="M50" s="109">
        <f t="shared" si="4"/>
        <v>86.46</v>
      </c>
      <c r="N50" s="109">
        <f t="shared" si="5"/>
        <v>9.8074999999999992</v>
      </c>
      <c r="O50" s="109">
        <f t="shared" si="6"/>
        <v>78.459999999999994</v>
      </c>
      <c r="P50" s="109">
        <f t="shared" si="7"/>
        <v>164.92</v>
      </c>
      <c r="Q50" s="112"/>
    </row>
    <row r="51" spans="1:17" ht="23.1" customHeight="1" x14ac:dyDescent="0.2">
      <c r="A51" s="276">
        <v>32</v>
      </c>
      <c r="B51" s="277" t="s">
        <v>1102</v>
      </c>
      <c r="C51" s="277"/>
      <c r="D51" s="278" t="s">
        <v>1040</v>
      </c>
      <c r="E51" s="279">
        <v>7708.39</v>
      </c>
      <c r="F51" s="279">
        <v>7261.28</v>
      </c>
      <c r="G51" s="279">
        <v>147.32</v>
      </c>
      <c r="H51" s="279">
        <v>299.79000000000002</v>
      </c>
      <c r="I51" s="108">
        <f t="shared" si="1"/>
        <v>1.9266709511568125</v>
      </c>
      <c r="J51" s="108">
        <f t="shared" si="2"/>
        <v>47.613110539845763</v>
      </c>
      <c r="K51" s="279">
        <f t="shared" si="0"/>
        <v>49.539781491002579</v>
      </c>
      <c r="L51" s="109">
        <f t="shared" si="3"/>
        <v>1.9266709511568125</v>
      </c>
      <c r="M51" s="109">
        <f t="shared" si="4"/>
        <v>299.79000000000002</v>
      </c>
      <c r="N51" s="109">
        <f t="shared" si="5"/>
        <v>47.613110539845763</v>
      </c>
      <c r="O51" s="109">
        <f t="shared" si="6"/>
        <v>7408.6</v>
      </c>
      <c r="P51" s="109">
        <f t="shared" si="7"/>
        <v>7708.39</v>
      </c>
      <c r="Q51" s="112"/>
    </row>
    <row r="52" spans="1:17" ht="23.1" customHeight="1" x14ac:dyDescent="0.2">
      <c r="A52" s="322" t="s">
        <v>225</v>
      </c>
      <c r="B52" s="323"/>
      <c r="C52" s="323"/>
      <c r="D52" s="323"/>
      <c r="E52" s="323"/>
      <c r="F52" s="323"/>
      <c r="G52" s="323"/>
      <c r="H52" s="323"/>
      <c r="I52" s="108"/>
      <c r="J52" s="108"/>
      <c r="K52" s="279"/>
      <c r="L52" s="109"/>
      <c r="M52" s="109"/>
      <c r="N52" s="109"/>
      <c r="O52" s="109"/>
      <c r="P52" s="109"/>
      <c r="Q52" s="112"/>
    </row>
    <row r="53" spans="1:17" ht="23.1" customHeight="1" x14ac:dyDescent="0.2">
      <c r="A53" s="276">
        <v>33</v>
      </c>
      <c r="B53" s="277" t="s">
        <v>979</v>
      </c>
      <c r="C53" s="277"/>
      <c r="D53" s="278">
        <v>51.638750000000002</v>
      </c>
      <c r="E53" s="279">
        <v>328431.23</v>
      </c>
      <c r="F53" s="279">
        <v>41579.519999999997</v>
      </c>
      <c r="G53" s="279" t="s">
        <v>980</v>
      </c>
      <c r="H53" s="279">
        <v>270705.31</v>
      </c>
      <c r="I53" s="108">
        <f t="shared" si="1"/>
        <v>5242.2901406405072</v>
      </c>
      <c r="J53" s="108">
        <f t="shared" si="2"/>
        <v>1117.8798867129817</v>
      </c>
      <c r="K53" s="279">
        <f t="shared" si="0"/>
        <v>6360.1700273534889</v>
      </c>
      <c r="L53" s="109">
        <f t="shared" si="3"/>
        <v>5242.2901406405072</v>
      </c>
      <c r="M53" s="109">
        <f t="shared" si="4"/>
        <v>270705.31</v>
      </c>
      <c r="N53" s="109">
        <f t="shared" si="5"/>
        <v>1117.8798867129817</v>
      </c>
      <c r="O53" s="109">
        <f t="shared" si="6"/>
        <v>57725.919999999984</v>
      </c>
      <c r="P53" s="109">
        <f t="shared" si="7"/>
        <v>328431.23</v>
      </c>
      <c r="Q53" s="112"/>
    </row>
    <row r="54" spans="1:17" ht="23.1" customHeight="1" x14ac:dyDescent="0.2">
      <c r="A54" s="276">
        <v>34</v>
      </c>
      <c r="B54" s="277" t="s">
        <v>866</v>
      </c>
      <c r="C54" s="277"/>
      <c r="D54" s="278">
        <v>0.37636399999999998</v>
      </c>
      <c r="E54" s="279">
        <v>19119.490000000002</v>
      </c>
      <c r="F54" s="279">
        <v>3101.44</v>
      </c>
      <c r="G54" s="279" t="s">
        <v>981</v>
      </c>
      <c r="H54" s="279">
        <v>15839.92</v>
      </c>
      <c r="I54" s="108">
        <f t="shared" si="1"/>
        <v>42086.703297871216</v>
      </c>
      <c r="J54" s="108">
        <f t="shared" si="2"/>
        <v>8713.824914178831</v>
      </c>
      <c r="K54" s="279">
        <f t="shared" si="0"/>
        <v>50800.528212050049</v>
      </c>
      <c r="L54" s="109">
        <f t="shared" si="3"/>
        <v>42086.703297871216</v>
      </c>
      <c r="M54" s="109">
        <f t="shared" si="4"/>
        <v>15839.920000000002</v>
      </c>
      <c r="N54" s="109">
        <f t="shared" si="5"/>
        <v>8713.824914178831</v>
      </c>
      <c r="O54" s="109">
        <f t="shared" si="6"/>
        <v>3279.5700000000015</v>
      </c>
      <c r="P54" s="109">
        <f t="shared" si="7"/>
        <v>19119.490000000005</v>
      </c>
      <c r="Q54" s="112"/>
    </row>
    <row r="55" spans="1:17" ht="23.1" customHeight="1" x14ac:dyDescent="0.2">
      <c r="A55" s="276">
        <v>35</v>
      </c>
      <c r="B55" s="277" t="s">
        <v>1103</v>
      </c>
      <c r="C55" s="277"/>
      <c r="D55" s="278" t="s">
        <v>1041</v>
      </c>
      <c r="E55" s="279">
        <v>43464.02</v>
      </c>
      <c r="F55" s="279">
        <v>10013.57</v>
      </c>
      <c r="G55" s="279" t="s">
        <v>867</v>
      </c>
      <c r="H55" s="279">
        <v>31840.95</v>
      </c>
      <c r="I55" s="108">
        <f t="shared" si="1"/>
        <v>635.5732763782986</v>
      </c>
      <c r="J55" s="108">
        <f t="shared" si="2"/>
        <v>232.00666693281161</v>
      </c>
      <c r="K55" s="279">
        <f t="shared" si="0"/>
        <v>867.57994331111024</v>
      </c>
      <c r="L55" s="109">
        <f t="shared" si="3"/>
        <v>635.5732763782986</v>
      </c>
      <c r="M55" s="109">
        <f t="shared" si="4"/>
        <v>31840.950000000004</v>
      </c>
      <c r="N55" s="109">
        <f t="shared" si="5"/>
        <v>232.00666693281161</v>
      </c>
      <c r="O55" s="109">
        <f t="shared" si="6"/>
        <v>11623.069999999996</v>
      </c>
      <c r="P55" s="109">
        <f t="shared" si="7"/>
        <v>43464.020000000004</v>
      </c>
      <c r="Q55" s="112"/>
    </row>
    <row r="56" spans="1:17" ht="23.1" customHeight="1" x14ac:dyDescent="0.2">
      <c r="A56" s="276">
        <v>36</v>
      </c>
      <c r="B56" s="277" t="s">
        <v>868</v>
      </c>
      <c r="C56" s="277"/>
      <c r="D56" s="278">
        <v>3.258</v>
      </c>
      <c r="E56" s="279">
        <v>17690.55</v>
      </c>
      <c r="F56" s="279">
        <v>2029.41</v>
      </c>
      <c r="G56" s="279" t="s">
        <v>869</v>
      </c>
      <c r="H56" s="279">
        <v>14540.62</v>
      </c>
      <c r="I56" s="108">
        <f t="shared" si="1"/>
        <v>4463.0509515039903</v>
      </c>
      <c r="J56" s="108">
        <f t="shared" si="2"/>
        <v>966.82934315530952</v>
      </c>
      <c r="K56" s="279">
        <f t="shared" si="0"/>
        <v>5429.8802946592996</v>
      </c>
      <c r="L56" s="109">
        <f t="shared" si="3"/>
        <v>4463.0509515039903</v>
      </c>
      <c r="M56" s="109">
        <f t="shared" si="4"/>
        <v>14540.62</v>
      </c>
      <c r="N56" s="109">
        <f t="shared" si="5"/>
        <v>966.82934315530952</v>
      </c>
      <c r="O56" s="109">
        <f t="shared" si="6"/>
        <v>3149.9299999999985</v>
      </c>
      <c r="P56" s="109">
        <f t="shared" si="7"/>
        <v>17690.55</v>
      </c>
      <c r="Q56" s="112"/>
    </row>
    <row r="57" spans="1:17" ht="23.1" customHeight="1" x14ac:dyDescent="0.2">
      <c r="A57" s="276">
        <v>37</v>
      </c>
      <c r="B57" s="277" t="s">
        <v>1104</v>
      </c>
      <c r="C57" s="277"/>
      <c r="D57" s="278" t="s">
        <v>1042</v>
      </c>
      <c r="E57" s="279">
        <v>50103.6</v>
      </c>
      <c r="F57" s="279">
        <v>13080.31</v>
      </c>
      <c r="G57" s="279" t="s">
        <v>870</v>
      </c>
      <c r="H57" s="279">
        <v>36275.120000000003</v>
      </c>
      <c r="I57" s="108">
        <f t="shared" si="1"/>
        <v>215.0273858921162</v>
      </c>
      <c r="J57" s="108">
        <f t="shared" si="2"/>
        <v>81.970835803200927</v>
      </c>
      <c r="K57" s="279">
        <f t="shared" si="0"/>
        <v>296.99822169531711</v>
      </c>
      <c r="L57" s="109">
        <f t="shared" si="3"/>
        <v>215.0273858921162</v>
      </c>
      <c r="M57" s="109">
        <f t="shared" si="4"/>
        <v>36275.120000000003</v>
      </c>
      <c r="N57" s="109">
        <f t="shared" si="5"/>
        <v>81.970835803200927</v>
      </c>
      <c r="O57" s="109">
        <f t="shared" si="6"/>
        <v>13828.479999999996</v>
      </c>
      <c r="P57" s="109">
        <f t="shared" si="7"/>
        <v>50103.6</v>
      </c>
      <c r="Q57" s="112"/>
    </row>
    <row r="58" spans="1:17" ht="23.1" customHeight="1" x14ac:dyDescent="0.2">
      <c r="A58" s="276">
        <v>38</v>
      </c>
      <c r="B58" s="277" t="s">
        <v>1105</v>
      </c>
      <c r="C58" s="277"/>
      <c r="D58" s="278" t="s">
        <v>1043</v>
      </c>
      <c r="E58" s="279">
        <v>30345.66</v>
      </c>
      <c r="F58" s="279">
        <v>7099.01</v>
      </c>
      <c r="G58" s="279">
        <v>40.01</v>
      </c>
      <c r="H58" s="279">
        <v>23206.639999999999</v>
      </c>
      <c r="I58" s="108">
        <f t="shared" si="1"/>
        <v>496.93019271948606</v>
      </c>
      <c r="J58" s="108">
        <f t="shared" si="2"/>
        <v>152.86980728051392</v>
      </c>
      <c r="K58" s="279">
        <f t="shared" si="0"/>
        <v>649.79999999999995</v>
      </c>
      <c r="L58" s="109">
        <f t="shared" si="3"/>
        <v>496.93019271948606</v>
      </c>
      <c r="M58" s="109">
        <f t="shared" si="4"/>
        <v>23206.639999999999</v>
      </c>
      <c r="N58" s="109">
        <f t="shared" si="5"/>
        <v>152.86980728051392</v>
      </c>
      <c r="O58" s="109">
        <f t="shared" si="6"/>
        <v>7139.02</v>
      </c>
      <c r="P58" s="109">
        <f t="shared" si="7"/>
        <v>30345.66</v>
      </c>
      <c r="Q58" s="112"/>
    </row>
    <row r="59" spans="1:17" ht="23.1" customHeight="1" x14ac:dyDescent="0.2">
      <c r="A59" s="276">
        <v>39</v>
      </c>
      <c r="B59" s="277" t="s">
        <v>871</v>
      </c>
      <c r="C59" s="277"/>
      <c r="D59" s="278">
        <v>2.35</v>
      </c>
      <c r="E59" s="279">
        <v>8539.08</v>
      </c>
      <c r="F59" s="279"/>
      <c r="G59" s="279"/>
      <c r="H59" s="279">
        <v>8539.08</v>
      </c>
      <c r="I59" s="108">
        <f t="shared" si="1"/>
        <v>3633.6510638297873</v>
      </c>
      <c r="J59" s="108">
        <f t="shared" si="2"/>
        <v>0</v>
      </c>
      <c r="K59" s="279">
        <f t="shared" si="0"/>
        <v>3633.6510638297873</v>
      </c>
      <c r="L59" s="109">
        <f t="shared" si="3"/>
        <v>3633.6510638297873</v>
      </c>
      <c r="M59" s="109">
        <f t="shared" si="4"/>
        <v>8539.08</v>
      </c>
      <c r="N59" s="109">
        <f t="shared" si="5"/>
        <v>0</v>
      </c>
      <c r="O59" s="109">
        <f t="shared" si="6"/>
        <v>0</v>
      </c>
      <c r="P59" s="109">
        <f t="shared" si="7"/>
        <v>8539.08</v>
      </c>
      <c r="Q59" s="112"/>
    </row>
    <row r="60" spans="1:17" ht="23.1" customHeight="1" x14ac:dyDescent="0.2">
      <c r="A60" s="276">
        <v>40</v>
      </c>
      <c r="B60" s="277" t="s">
        <v>1106</v>
      </c>
      <c r="C60" s="277"/>
      <c r="D60" s="278" t="s">
        <v>1044</v>
      </c>
      <c r="E60" s="279">
        <v>8885.7099999999991</v>
      </c>
      <c r="F60" s="279">
        <v>5122.84</v>
      </c>
      <c r="G60" s="279" t="s">
        <v>872</v>
      </c>
      <c r="H60" s="279">
        <v>3675.54</v>
      </c>
      <c r="I60" s="108">
        <f t="shared" si="1"/>
        <v>13.317173913043478</v>
      </c>
      <c r="J60" s="108">
        <f t="shared" si="2"/>
        <v>18.877427536231881</v>
      </c>
      <c r="K60" s="279">
        <f t="shared" si="0"/>
        <v>32.19460144927536</v>
      </c>
      <c r="L60" s="109">
        <f t="shared" si="3"/>
        <v>13.317173913043478</v>
      </c>
      <c r="M60" s="109">
        <f t="shared" si="4"/>
        <v>3675.54</v>
      </c>
      <c r="N60" s="109">
        <f t="shared" si="5"/>
        <v>18.877427536231881</v>
      </c>
      <c r="O60" s="109">
        <f t="shared" si="6"/>
        <v>5210.1699999999992</v>
      </c>
      <c r="P60" s="109">
        <f t="shared" si="7"/>
        <v>8885.7099999999991</v>
      </c>
      <c r="Q60" s="112"/>
    </row>
    <row r="61" spans="1:17" ht="23.1" customHeight="1" x14ac:dyDescent="0.2">
      <c r="A61" s="322" t="s">
        <v>281</v>
      </c>
      <c r="B61" s="323"/>
      <c r="C61" s="323"/>
      <c r="D61" s="323"/>
      <c r="E61" s="323"/>
      <c r="F61" s="323"/>
      <c r="G61" s="323"/>
      <c r="H61" s="323"/>
      <c r="I61" s="108"/>
      <c r="J61" s="108"/>
      <c r="K61" s="279"/>
      <c r="L61" s="109"/>
      <c r="M61" s="109"/>
      <c r="N61" s="109"/>
      <c r="O61" s="109"/>
      <c r="P61" s="109"/>
      <c r="Q61" s="112"/>
    </row>
    <row r="62" spans="1:17" ht="23.1" customHeight="1" x14ac:dyDescent="0.2">
      <c r="A62" s="276">
        <v>41</v>
      </c>
      <c r="B62" s="277" t="s">
        <v>1146</v>
      </c>
      <c r="C62" s="277"/>
      <c r="D62" s="278" t="s">
        <v>1045</v>
      </c>
      <c r="E62" s="279">
        <v>320.81</v>
      </c>
      <c r="F62" s="279">
        <v>75.16</v>
      </c>
      <c r="G62" s="279" t="s">
        <v>873</v>
      </c>
      <c r="H62" s="279">
        <v>32.72</v>
      </c>
      <c r="I62" s="108">
        <f t="shared" si="1"/>
        <v>10.906666666666666</v>
      </c>
      <c r="J62" s="108">
        <f t="shared" si="2"/>
        <v>96.030000000000015</v>
      </c>
      <c r="K62" s="279">
        <f t="shared" si="0"/>
        <v>106.93666666666668</v>
      </c>
      <c r="L62" s="109">
        <f t="shared" si="3"/>
        <v>10.906666666666666</v>
      </c>
      <c r="M62" s="109">
        <f t="shared" si="4"/>
        <v>32.72</v>
      </c>
      <c r="N62" s="109">
        <f t="shared" si="5"/>
        <v>96.030000000000015</v>
      </c>
      <c r="O62" s="109">
        <f t="shared" si="6"/>
        <v>288.09000000000003</v>
      </c>
      <c r="P62" s="109">
        <f t="shared" si="7"/>
        <v>320.81000000000006</v>
      </c>
      <c r="Q62" s="112"/>
    </row>
    <row r="63" spans="1:17" ht="23.1" customHeight="1" x14ac:dyDescent="0.2">
      <c r="A63" s="276">
        <v>42</v>
      </c>
      <c r="B63" s="277" t="s">
        <v>874</v>
      </c>
      <c r="C63" s="277"/>
      <c r="D63" s="278">
        <v>3</v>
      </c>
      <c r="E63" s="279">
        <v>1012.44</v>
      </c>
      <c r="F63" s="279"/>
      <c r="G63" s="279"/>
      <c r="H63" s="279">
        <v>1012.44</v>
      </c>
      <c r="I63" s="108">
        <f t="shared" si="1"/>
        <v>337.48</v>
      </c>
      <c r="J63" s="108">
        <f t="shared" si="2"/>
        <v>0</v>
      </c>
      <c r="K63" s="279">
        <f t="shared" si="0"/>
        <v>337.48</v>
      </c>
      <c r="L63" s="109">
        <f t="shared" si="3"/>
        <v>337.48</v>
      </c>
      <c r="M63" s="109">
        <f t="shared" si="4"/>
        <v>1012.44</v>
      </c>
      <c r="N63" s="109">
        <f t="shared" si="5"/>
        <v>0</v>
      </c>
      <c r="O63" s="109">
        <f t="shared" si="6"/>
        <v>0</v>
      </c>
      <c r="P63" s="109">
        <f t="shared" si="7"/>
        <v>1012.44</v>
      </c>
      <c r="Q63" s="112"/>
    </row>
    <row r="64" spans="1:17" ht="23.1" customHeight="1" x14ac:dyDescent="0.2">
      <c r="A64" s="276">
        <v>43</v>
      </c>
      <c r="B64" s="277" t="s">
        <v>875</v>
      </c>
      <c r="C64" s="277"/>
      <c r="D64" s="278">
        <v>0.16600000000000001</v>
      </c>
      <c r="E64" s="279">
        <v>8269.8799999999992</v>
      </c>
      <c r="F64" s="279">
        <v>534.24</v>
      </c>
      <c r="G64" s="279" t="s">
        <v>876</v>
      </c>
      <c r="H64" s="279">
        <v>7678.98</v>
      </c>
      <c r="I64" s="108">
        <f t="shared" si="1"/>
        <v>46258.915662650594</v>
      </c>
      <c r="J64" s="108">
        <f t="shared" si="2"/>
        <v>3559.638554216865</v>
      </c>
      <c r="K64" s="279">
        <f t="shared" si="0"/>
        <v>49818.554216867458</v>
      </c>
      <c r="L64" s="109">
        <f t="shared" si="3"/>
        <v>46258.915662650594</v>
      </c>
      <c r="M64" s="109">
        <f t="shared" si="4"/>
        <v>7678.9799999999987</v>
      </c>
      <c r="N64" s="109">
        <f t="shared" si="5"/>
        <v>3559.638554216865</v>
      </c>
      <c r="O64" s="109">
        <f t="shared" si="6"/>
        <v>590.89999999999964</v>
      </c>
      <c r="P64" s="109">
        <f t="shared" si="7"/>
        <v>8269.8799999999974</v>
      </c>
      <c r="Q64" s="112"/>
    </row>
    <row r="65" spans="1:17" ht="23.1" customHeight="1" x14ac:dyDescent="0.2">
      <c r="A65" s="276">
        <v>44</v>
      </c>
      <c r="B65" s="277" t="s">
        <v>877</v>
      </c>
      <c r="C65" s="277"/>
      <c r="D65" s="278">
        <v>0.21812500000000001</v>
      </c>
      <c r="E65" s="279">
        <v>2778.06</v>
      </c>
      <c r="F65" s="279">
        <v>710.57</v>
      </c>
      <c r="G65" s="279" t="s">
        <v>878</v>
      </c>
      <c r="H65" s="279">
        <v>1987.97</v>
      </c>
      <c r="I65" s="108">
        <f t="shared" si="1"/>
        <v>9113.902578796562</v>
      </c>
      <c r="J65" s="108">
        <f t="shared" si="2"/>
        <v>3622.1891117478503</v>
      </c>
      <c r="K65" s="279">
        <f t="shared" si="0"/>
        <v>12736.091690544412</v>
      </c>
      <c r="L65" s="109">
        <f t="shared" si="3"/>
        <v>9113.902578796562</v>
      </c>
      <c r="M65" s="109">
        <f t="shared" si="4"/>
        <v>1987.9700000000003</v>
      </c>
      <c r="N65" s="109">
        <f t="shared" si="5"/>
        <v>3622.1891117478503</v>
      </c>
      <c r="O65" s="109">
        <f t="shared" si="6"/>
        <v>790.08999999999992</v>
      </c>
      <c r="P65" s="109">
        <f t="shared" si="7"/>
        <v>2778.0600000000004</v>
      </c>
      <c r="Q65" s="112"/>
    </row>
    <row r="66" spans="1:17" ht="23.1" customHeight="1" x14ac:dyDescent="0.2">
      <c r="A66" s="276">
        <v>45</v>
      </c>
      <c r="B66" s="277" t="s">
        <v>879</v>
      </c>
      <c r="C66" s="277"/>
      <c r="D66" s="278">
        <v>9.4130000000000005E-2</v>
      </c>
      <c r="E66" s="279">
        <v>4689.42</v>
      </c>
      <c r="F66" s="279">
        <v>302.94</v>
      </c>
      <c r="G66" s="279" t="s">
        <v>880</v>
      </c>
      <c r="H66" s="279">
        <v>4354.3500000000004</v>
      </c>
      <c r="I66" s="108">
        <f t="shared" si="1"/>
        <v>46258.897269733352</v>
      </c>
      <c r="J66" s="108">
        <f t="shared" si="2"/>
        <v>3559.651545734619</v>
      </c>
      <c r="K66" s="279">
        <f t="shared" si="0"/>
        <v>49818.54881546797</v>
      </c>
      <c r="L66" s="109">
        <f t="shared" si="3"/>
        <v>46258.897269733352</v>
      </c>
      <c r="M66" s="109">
        <f t="shared" si="4"/>
        <v>4354.3500000000004</v>
      </c>
      <c r="N66" s="109">
        <f t="shared" si="5"/>
        <v>3559.651545734619</v>
      </c>
      <c r="O66" s="109">
        <f t="shared" si="6"/>
        <v>335.06999999999971</v>
      </c>
      <c r="P66" s="109">
        <f t="shared" si="7"/>
        <v>4689.42</v>
      </c>
      <c r="Q66" s="112"/>
    </row>
    <row r="67" spans="1:17" ht="23.1" customHeight="1" x14ac:dyDescent="0.2">
      <c r="A67" s="322" t="s">
        <v>309</v>
      </c>
      <c r="B67" s="323"/>
      <c r="C67" s="323"/>
      <c r="D67" s="323"/>
      <c r="E67" s="323"/>
      <c r="F67" s="323"/>
      <c r="G67" s="323"/>
      <c r="H67" s="323"/>
      <c r="I67" s="108"/>
      <c r="J67" s="108"/>
      <c r="K67" s="279"/>
      <c r="L67" s="109"/>
      <c r="M67" s="109"/>
      <c r="N67" s="109"/>
      <c r="O67" s="109"/>
      <c r="P67" s="109"/>
      <c r="Q67" s="112"/>
    </row>
    <row r="68" spans="1:17" ht="23.1" customHeight="1" x14ac:dyDescent="0.2">
      <c r="A68" s="276">
        <v>46</v>
      </c>
      <c r="B68" s="277" t="s">
        <v>1107</v>
      </c>
      <c r="C68" s="277"/>
      <c r="D68" s="278" t="s">
        <v>1046</v>
      </c>
      <c r="E68" s="279">
        <v>45475.67</v>
      </c>
      <c r="F68" s="279">
        <v>6260.44</v>
      </c>
      <c r="G68" s="279" t="s">
        <v>982</v>
      </c>
      <c r="H68" s="279">
        <v>36274.28</v>
      </c>
      <c r="I68" s="108">
        <f t="shared" si="1"/>
        <v>8595.8009478672993</v>
      </c>
      <c r="J68" s="108">
        <f t="shared" si="2"/>
        <v>2180.4241706161138</v>
      </c>
      <c r="K68" s="279">
        <f t="shared" si="0"/>
        <v>10776.225118483413</v>
      </c>
      <c r="L68" s="109">
        <f t="shared" si="3"/>
        <v>8595.8009478672993</v>
      </c>
      <c r="M68" s="109">
        <f t="shared" si="4"/>
        <v>36274.28</v>
      </c>
      <c r="N68" s="109">
        <f t="shared" si="5"/>
        <v>2180.4241706161138</v>
      </c>
      <c r="O68" s="109">
        <f t="shared" si="6"/>
        <v>9201.39</v>
      </c>
      <c r="P68" s="109">
        <f t="shared" si="7"/>
        <v>45475.67</v>
      </c>
      <c r="Q68" s="112"/>
    </row>
    <row r="69" spans="1:17" ht="23.1" customHeight="1" x14ac:dyDescent="0.2">
      <c r="A69" s="322" t="s">
        <v>318</v>
      </c>
      <c r="B69" s="323"/>
      <c r="C69" s="323"/>
      <c r="D69" s="323"/>
      <c r="E69" s="323"/>
      <c r="F69" s="323"/>
      <c r="G69" s="323"/>
      <c r="H69" s="323"/>
      <c r="I69" s="108"/>
      <c r="J69" s="108"/>
      <c r="K69" s="279"/>
      <c r="L69" s="109"/>
      <c r="M69" s="109"/>
      <c r="N69" s="109"/>
      <c r="O69" s="109"/>
      <c r="P69" s="109"/>
      <c r="Q69" s="112"/>
    </row>
    <row r="70" spans="1:17" ht="23.1" customHeight="1" x14ac:dyDescent="0.2">
      <c r="A70" s="276">
        <v>46</v>
      </c>
      <c r="B70" s="277" t="s">
        <v>1145</v>
      </c>
      <c r="C70" s="277"/>
      <c r="D70" s="278" t="s">
        <v>1038</v>
      </c>
      <c r="E70" s="279">
        <v>25116.29</v>
      </c>
      <c r="F70" s="279">
        <v>9717.98</v>
      </c>
      <c r="G70" s="279" t="s">
        <v>970</v>
      </c>
      <c r="H70" s="279">
        <v>7546.25</v>
      </c>
      <c r="I70" s="108">
        <f t="shared" si="1"/>
        <v>377.3125</v>
      </c>
      <c r="J70" s="108">
        <f t="shared" si="2"/>
        <v>878.50200000000007</v>
      </c>
      <c r="K70" s="279">
        <f t="shared" si="0"/>
        <v>1255.8145</v>
      </c>
      <c r="L70" s="109">
        <f t="shared" si="3"/>
        <v>377.3125</v>
      </c>
      <c r="M70" s="109">
        <f t="shared" si="4"/>
        <v>7546.25</v>
      </c>
      <c r="N70" s="109">
        <f t="shared" si="5"/>
        <v>878.50200000000007</v>
      </c>
      <c r="O70" s="109">
        <f t="shared" si="6"/>
        <v>17570.04</v>
      </c>
      <c r="P70" s="109">
        <f t="shared" si="7"/>
        <v>25116.29</v>
      </c>
      <c r="Q70" s="112"/>
    </row>
    <row r="71" spans="1:17" ht="23.1" customHeight="1" x14ac:dyDescent="0.2">
      <c r="A71" s="276">
        <v>47</v>
      </c>
      <c r="B71" s="277" t="s">
        <v>983</v>
      </c>
      <c r="C71" s="277"/>
      <c r="D71" s="278">
        <v>5</v>
      </c>
      <c r="E71" s="279">
        <v>54725.05</v>
      </c>
      <c r="F71" s="279"/>
      <c r="G71" s="279"/>
      <c r="H71" s="279">
        <v>54725.05</v>
      </c>
      <c r="I71" s="108">
        <f t="shared" si="1"/>
        <v>10945.01</v>
      </c>
      <c r="J71" s="108">
        <f t="shared" si="2"/>
        <v>0</v>
      </c>
      <c r="K71" s="279">
        <f t="shared" si="0"/>
        <v>10945.01</v>
      </c>
      <c r="L71" s="109">
        <f t="shared" si="3"/>
        <v>10945.01</v>
      </c>
      <c r="M71" s="109">
        <f t="shared" si="4"/>
        <v>54725.05</v>
      </c>
      <c r="N71" s="109">
        <f t="shared" si="5"/>
        <v>0</v>
      </c>
      <c r="O71" s="109">
        <f t="shared" si="6"/>
        <v>0</v>
      </c>
      <c r="P71" s="109">
        <f t="shared" si="7"/>
        <v>54725.05</v>
      </c>
      <c r="Q71" s="112"/>
    </row>
    <row r="72" spans="1:17" ht="23.1" customHeight="1" x14ac:dyDescent="0.2">
      <c r="A72" s="276">
        <v>48</v>
      </c>
      <c r="B72" s="277" t="s">
        <v>984</v>
      </c>
      <c r="C72" s="277"/>
      <c r="D72" s="278">
        <v>1</v>
      </c>
      <c r="E72" s="279">
        <v>8186.06</v>
      </c>
      <c r="F72" s="279"/>
      <c r="G72" s="279"/>
      <c r="H72" s="279">
        <v>8186.06</v>
      </c>
      <c r="I72" s="108">
        <f t="shared" si="1"/>
        <v>8186.06</v>
      </c>
      <c r="J72" s="108">
        <f t="shared" si="2"/>
        <v>0</v>
      </c>
      <c r="K72" s="279">
        <f t="shared" si="0"/>
        <v>8186.06</v>
      </c>
      <c r="L72" s="109">
        <f t="shared" si="3"/>
        <v>8186.06</v>
      </c>
      <c r="M72" s="109">
        <f t="shared" si="4"/>
        <v>8186.06</v>
      </c>
      <c r="N72" s="109">
        <f t="shared" si="5"/>
        <v>0</v>
      </c>
      <c r="O72" s="109">
        <f t="shared" si="6"/>
        <v>0</v>
      </c>
      <c r="P72" s="109">
        <f t="shared" si="7"/>
        <v>8186.06</v>
      </c>
      <c r="Q72" s="112"/>
    </row>
    <row r="73" spans="1:17" ht="23.1" customHeight="1" x14ac:dyDescent="0.2">
      <c r="A73" s="276">
        <v>49</v>
      </c>
      <c r="B73" s="277" t="s">
        <v>985</v>
      </c>
      <c r="C73" s="277"/>
      <c r="D73" s="278">
        <v>6</v>
      </c>
      <c r="E73" s="279">
        <v>58458.66</v>
      </c>
      <c r="F73" s="279"/>
      <c r="G73" s="279"/>
      <c r="H73" s="279">
        <v>58458.66</v>
      </c>
      <c r="I73" s="108">
        <f t="shared" si="1"/>
        <v>9743.11</v>
      </c>
      <c r="J73" s="108">
        <f t="shared" si="2"/>
        <v>0</v>
      </c>
      <c r="K73" s="279">
        <f t="shared" si="0"/>
        <v>9743.11</v>
      </c>
      <c r="L73" s="109">
        <f t="shared" si="3"/>
        <v>9743.11</v>
      </c>
      <c r="M73" s="109">
        <f t="shared" si="4"/>
        <v>58458.66</v>
      </c>
      <c r="N73" s="109">
        <f t="shared" si="5"/>
        <v>0</v>
      </c>
      <c r="O73" s="109">
        <f t="shared" si="6"/>
        <v>0</v>
      </c>
      <c r="P73" s="109">
        <f t="shared" si="7"/>
        <v>58458.66</v>
      </c>
      <c r="Q73" s="112"/>
    </row>
    <row r="74" spans="1:17" ht="23.1" customHeight="1" x14ac:dyDescent="0.2">
      <c r="A74" s="276">
        <v>50</v>
      </c>
      <c r="B74" s="277" t="s">
        <v>971</v>
      </c>
      <c r="C74" s="277"/>
      <c r="D74" s="278">
        <v>6</v>
      </c>
      <c r="E74" s="279">
        <v>58458.66</v>
      </c>
      <c r="F74" s="279"/>
      <c r="G74" s="279"/>
      <c r="H74" s="279">
        <v>58458.66</v>
      </c>
      <c r="I74" s="108">
        <f t="shared" si="1"/>
        <v>9743.11</v>
      </c>
      <c r="J74" s="108">
        <f t="shared" si="2"/>
        <v>0</v>
      </c>
      <c r="K74" s="279">
        <f t="shared" si="0"/>
        <v>9743.11</v>
      </c>
      <c r="L74" s="109">
        <f t="shared" si="3"/>
        <v>9743.11</v>
      </c>
      <c r="M74" s="109">
        <f t="shared" si="4"/>
        <v>58458.66</v>
      </c>
      <c r="N74" s="109">
        <f t="shared" si="5"/>
        <v>0</v>
      </c>
      <c r="O74" s="109">
        <f t="shared" si="6"/>
        <v>0</v>
      </c>
      <c r="P74" s="109">
        <f t="shared" si="7"/>
        <v>58458.66</v>
      </c>
      <c r="Q74" s="112"/>
    </row>
    <row r="75" spans="1:17" ht="23.1" customHeight="1" x14ac:dyDescent="0.2">
      <c r="A75" s="276">
        <v>51</v>
      </c>
      <c r="B75" s="277" t="s">
        <v>986</v>
      </c>
      <c r="C75" s="277"/>
      <c r="D75" s="278">
        <v>1</v>
      </c>
      <c r="E75" s="279">
        <v>7498.09</v>
      </c>
      <c r="F75" s="279"/>
      <c r="G75" s="279"/>
      <c r="H75" s="279">
        <v>7498.09</v>
      </c>
      <c r="I75" s="108">
        <f t="shared" si="1"/>
        <v>7498.09</v>
      </c>
      <c r="J75" s="108">
        <f t="shared" si="2"/>
        <v>0</v>
      </c>
      <c r="K75" s="279">
        <f t="shared" si="0"/>
        <v>7498.09</v>
      </c>
      <c r="L75" s="109">
        <f t="shared" si="3"/>
        <v>7498.09</v>
      </c>
      <c r="M75" s="109">
        <f t="shared" si="4"/>
        <v>7498.09</v>
      </c>
      <c r="N75" s="109">
        <f t="shared" si="5"/>
        <v>0</v>
      </c>
      <c r="O75" s="109">
        <f t="shared" si="6"/>
        <v>0</v>
      </c>
      <c r="P75" s="109">
        <f t="shared" si="7"/>
        <v>7498.09</v>
      </c>
      <c r="Q75" s="112"/>
    </row>
    <row r="76" spans="1:17" ht="23.1" customHeight="1" x14ac:dyDescent="0.2">
      <c r="A76" s="276">
        <v>52</v>
      </c>
      <c r="B76" s="277" t="s">
        <v>987</v>
      </c>
      <c r="C76" s="277"/>
      <c r="D76" s="278">
        <v>1</v>
      </c>
      <c r="E76" s="279">
        <v>7498.09</v>
      </c>
      <c r="F76" s="279"/>
      <c r="G76" s="279"/>
      <c r="H76" s="279">
        <v>7498.09</v>
      </c>
      <c r="I76" s="108">
        <f t="shared" si="1"/>
        <v>7498.09</v>
      </c>
      <c r="J76" s="108">
        <f t="shared" si="2"/>
        <v>0</v>
      </c>
      <c r="K76" s="279">
        <f t="shared" si="0"/>
        <v>7498.09</v>
      </c>
      <c r="L76" s="109">
        <f t="shared" si="3"/>
        <v>7498.09</v>
      </c>
      <c r="M76" s="109">
        <f t="shared" si="4"/>
        <v>7498.09</v>
      </c>
      <c r="N76" s="109">
        <f t="shared" si="5"/>
        <v>0</v>
      </c>
      <c r="O76" s="109">
        <f t="shared" si="6"/>
        <v>0</v>
      </c>
      <c r="P76" s="109">
        <f t="shared" si="7"/>
        <v>7498.09</v>
      </c>
      <c r="Q76" s="112"/>
    </row>
    <row r="77" spans="1:17" ht="23.1" customHeight="1" x14ac:dyDescent="0.2">
      <c r="A77" s="276">
        <v>53</v>
      </c>
      <c r="B77" s="277" t="s">
        <v>988</v>
      </c>
      <c r="C77" s="277"/>
      <c r="D77" s="278">
        <v>1.62</v>
      </c>
      <c r="E77" s="279">
        <v>20893.16</v>
      </c>
      <c r="F77" s="279">
        <v>5977.46</v>
      </c>
      <c r="G77" s="279" t="s">
        <v>989</v>
      </c>
      <c r="H77" s="279">
        <v>14376.22</v>
      </c>
      <c r="I77" s="108">
        <f t="shared" si="1"/>
        <v>8874.2098765432092</v>
      </c>
      <c r="J77" s="108">
        <f t="shared" si="2"/>
        <v>4022.8024691358023</v>
      </c>
      <c r="K77" s="279">
        <f t="shared" si="0"/>
        <v>12897.012345679012</v>
      </c>
      <c r="L77" s="109">
        <f t="shared" si="3"/>
        <v>8874.2098765432092</v>
      </c>
      <c r="M77" s="109">
        <f t="shared" si="4"/>
        <v>14376.22</v>
      </c>
      <c r="N77" s="109">
        <f t="shared" si="5"/>
        <v>4022.8024691358023</v>
      </c>
      <c r="O77" s="109">
        <f t="shared" si="6"/>
        <v>6516.9400000000005</v>
      </c>
      <c r="P77" s="109">
        <f t="shared" si="7"/>
        <v>20893.16</v>
      </c>
      <c r="Q77" s="112"/>
    </row>
    <row r="78" spans="1:17" ht="23.1" customHeight="1" x14ac:dyDescent="0.2">
      <c r="A78" s="276">
        <v>54</v>
      </c>
      <c r="B78" s="277" t="s">
        <v>1102</v>
      </c>
      <c r="C78" s="277"/>
      <c r="D78" s="278" t="s">
        <v>1047</v>
      </c>
      <c r="E78" s="279">
        <v>8124.53</v>
      </c>
      <c r="F78" s="279">
        <v>7653.27</v>
      </c>
      <c r="G78" s="279">
        <v>155.28</v>
      </c>
      <c r="H78" s="279">
        <v>315.98</v>
      </c>
      <c r="I78" s="108">
        <f t="shared" si="1"/>
        <v>1.9267073170731708</v>
      </c>
      <c r="J78" s="108">
        <f t="shared" si="2"/>
        <v>47.613109756097558</v>
      </c>
      <c r="K78" s="279">
        <f t="shared" si="0"/>
        <v>49.539817073170731</v>
      </c>
      <c r="L78" s="109">
        <f t="shared" si="3"/>
        <v>1.9267073170731708</v>
      </c>
      <c r="M78" s="109">
        <f t="shared" si="4"/>
        <v>315.98</v>
      </c>
      <c r="N78" s="109">
        <f t="shared" si="5"/>
        <v>47.613109756097558</v>
      </c>
      <c r="O78" s="109">
        <f t="shared" si="6"/>
        <v>7808.5499999999993</v>
      </c>
      <c r="P78" s="109">
        <f t="shared" si="7"/>
        <v>8124.5299999999988</v>
      </c>
      <c r="Q78" s="112"/>
    </row>
    <row r="79" spans="1:17" ht="23.1" customHeight="1" x14ac:dyDescent="0.2">
      <c r="A79" s="322" t="s">
        <v>333</v>
      </c>
      <c r="B79" s="323"/>
      <c r="C79" s="323"/>
      <c r="D79" s="323"/>
      <c r="E79" s="323"/>
      <c r="F79" s="323"/>
      <c r="G79" s="323"/>
      <c r="H79" s="323"/>
      <c r="I79" s="108"/>
      <c r="J79" s="108"/>
      <c r="K79" s="279"/>
      <c r="L79" s="109"/>
      <c r="M79" s="109"/>
      <c r="N79" s="109"/>
      <c r="O79" s="109"/>
      <c r="P79" s="109"/>
      <c r="Q79" s="112"/>
    </row>
    <row r="80" spans="1:17" ht="23.1" customHeight="1" x14ac:dyDescent="0.2">
      <c r="A80" s="276">
        <v>55</v>
      </c>
      <c r="B80" s="277" t="s">
        <v>1108</v>
      </c>
      <c r="C80" s="277"/>
      <c r="D80" s="278" t="s">
        <v>1048</v>
      </c>
      <c r="E80" s="279">
        <v>18214.099999999999</v>
      </c>
      <c r="F80" s="279">
        <v>5630.31</v>
      </c>
      <c r="G80" s="279" t="s">
        <v>990</v>
      </c>
      <c r="H80" s="279">
        <v>10079.24</v>
      </c>
      <c r="I80" s="108">
        <f t="shared" si="1"/>
        <v>68.519646498980293</v>
      </c>
      <c r="J80" s="108">
        <f t="shared" si="2"/>
        <v>55.301563562202574</v>
      </c>
      <c r="K80" s="279">
        <f t="shared" si="0"/>
        <v>123.82121006118287</v>
      </c>
      <c r="L80" s="109">
        <f t="shared" si="3"/>
        <v>68.519646498980293</v>
      </c>
      <c r="M80" s="109">
        <f t="shared" si="4"/>
        <v>10079.240000000002</v>
      </c>
      <c r="N80" s="109">
        <f t="shared" si="5"/>
        <v>55.301563562202574</v>
      </c>
      <c r="O80" s="109">
        <f t="shared" si="6"/>
        <v>8134.8599999999988</v>
      </c>
      <c r="P80" s="109">
        <f t="shared" si="7"/>
        <v>18214.099999999999</v>
      </c>
      <c r="Q80" s="112"/>
    </row>
    <row r="81" spans="1:17" ht="23.1" customHeight="1" x14ac:dyDescent="0.2">
      <c r="A81" s="276">
        <v>56</v>
      </c>
      <c r="B81" s="277" t="s">
        <v>1109</v>
      </c>
      <c r="C81" s="277"/>
      <c r="D81" s="278" t="s">
        <v>1048</v>
      </c>
      <c r="E81" s="279">
        <v>8987.1200000000008</v>
      </c>
      <c r="F81" s="279">
        <v>1640.64</v>
      </c>
      <c r="G81" s="279" t="s">
        <v>881</v>
      </c>
      <c r="H81" s="279">
        <v>6959.45</v>
      </c>
      <c r="I81" s="108">
        <f t="shared" si="1"/>
        <v>47.311012916383412</v>
      </c>
      <c r="J81" s="108">
        <f t="shared" si="2"/>
        <v>13.784296397008845</v>
      </c>
      <c r="K81" s="279">
        <f t="shared" si="0"/>
        <v>61.095309313392256</v>
      </c>
      <c r="L81" s="109">
        <f t="shared" si="3"/>
        <v>47.311012916383412</v>
      </c>
      <c r="M81" s="109">
        <f t="shared" si="4"/>
        <v>6959.45</v>
      </c>
      <c r="N81" s="109">
        <f t="shared" si="5"/>
        <v>13.784296397008845</v>
      </c>
      <c r="O81" s="109">
        <f t="shared" si="6"/>
        <v>2027.670000000001</v>
      </c>
      <c r="P81" s="109">
        <f t="shared" si="7"/>
        <v>8987.1200000000008</v>
      </c>
      <c r="Q81" s="112"/>
    </row>
    <row r="82" spans="1:17" ht="23.1" customHeight="1" x14ac:dyDescent="0.2">
      <c r="A82" s="276">
        <v>57</v>
      </c>
      <c r="B82" s="277" t="s">
        <v>882</v>
      </c>
      <c r="C82" s="277"/>
      <c r="D82" s="278">
        <v>29.42</v>
      </c>
      <c r="E82" s="279">
        <v>180526.42</v>
      </c>
      <c r="F82" s="279">
        <v>41729.33</v>
      </c>
      <c r="G82" s="279">
        <v>11574.42</v>
      </c>
      <c r="H82" s="279">
        <v>127222.67</v>
      </c>
      <c r="I82" s="108">
        <f t="shared" si="1"/>
        <v>4324.3599592114206</v>
      </c>
      <c r="J82" s="108">
        <f t="shared" si="2"/>
        <v>1811.8201903467034</v>
      </c>
      <c r="K82" s="279">
        <f t="shared" si="0"/>
        <v>6136.180149558124</v>
      </c>
      <c r="L82" s="109">
        <f t="shared" si="3"/>
        <v>4324.3599592114206</v>
      </c>
      <c r="M82" s="109">
        <f t="shared" si="4"/>
        <v>127222.67</v>
      </c>
      <c r="N82" s="109">
        <f t="shared" si="5"/>
        <v>1811.8201903467034</v>
      </c>
      <c r="O82" s="109">
        <f t="shared" si="6"/>
        <v>53303.750000000015</v>
      </c>
      <c r="P82" s="109">
        <f t="shared" si="7"/>
        <v>180526.42</v>
      </c>
      <c r="Q82" s="112"/>
    </row>
    <row r="83" spans="1:17" ht="23.1" customHeight="1" x14ac:dyDescent="0.2">
      <c r="A83" s="285">
        <v>58</v>
      </c>
      <c r="B83" s="286" t="s">
        <v>1110</v>
      </c>
      <c r="C83" s="286"/>
      <c r="D83" s="287" t="s">
        <v>1048</v>
      </c>
      <c r="E83" s="288">
        <v>23101.55</v>
      </c>
      <c r="F83" s="288">
        <v>11411.08</v>
      </c>
      <c r="G83" s="288" t="s">
        <v>883</v>
      </c>
      <c r="H83" s="288">
        <v>10834.42</v>
      </c>
      <c r="I83" s="108">
        <f t="shared" si="1"/>
        <v>73.653433038749156</v>
      </c>
      <c r="J83" s="108">
        <f t="shared" si="2"/>
        <v>83.393133922501704</v>
      </c>
      <c r="K83" s="279">
        <f t="shared" si="0"/>
        <v>157.04656696125085</v>
      </c>
      <c r="L83" s="109">
        <f t="shared" si="3"/>
        <v>73.653433038749156</v>
      </c>
      <c r="M83" s="109">
        <f t="shared" si="4"/>
        <v>10834.42</v>
      </c>
      <c r="N83" s="109">
        <f t="shared" si="5"/>
        <v>83.393133922501704</v>
      </c>
      <c r="O83" s="109">
        <f t="shared" si="6"/>
        <v>12267.130000000001</v>
      </c>
      <c r="P83" s="109">
        <f t="shared" si="7"/>
        <v>23101.550000000003</v>
      </c>
      <c r="Q83" s="112"/>
    </row>
    <row r="84" spans="1:17" ht="23.1" customHeight="1" x14ac:dyDescent="0.2">
      <c r="A84" s="326" t="s">
        <v>364</v>
      </c>
      <c r="B84" s="327"/>
      <c r="C84" s="327"/>
      <c r="D84" s="327"/>
      <c r="E84" s="327"/>
      <c r="F84" s="327"/>
      <c r="G84" s="327"/>
      <c r="H84" s="327"/>
      <c r="I84" s="108"/>
      <c r="J84" s="108"/>
      <c r="K84" s="279"/>
      <c r="L84" s="109"/>
      <c r="M84" s="110">
        <f>SUM(M85:M102)</f>
        <v>292945.98999999993</v>
      </c>
      <c r="N84" s="109"/>
      <c r="O84" s="110">
        <f>SUM(O85:O102)</f>
        <v>82636.820000000007</v>
      </c>
      <c r="P84" s="110">
        <f>SUM(P85:P102)</f>
        <v>375582.81</v>
      </c>
      <c r="Q84" s="111">
        <f>P84/$Q$249</f>
        <v>2152.5837345254472</v>
      </c>
    </row>
    <row r="85" spans="1:17" ht="23.1" customHeight="1" x14ac:dyDescent="0.2">
      <c r="A85" s="276">
        <v>59</v>
      </c>
      <c r="B85" s="277" t="s">
        <v>884</v>
      </c>
      <c r="C85" s="277"/>
      <c r="D85" s="278">
        <v>6.51</v>
      </c>
      <c r="E85" s="279">
        <v>81066.17</v>
      </c>
      <c r="F85" s="279">
        <v>19988.96</v>
      </c>
      <c r="G85" s="279">
        <v>2302.52</v>
      </c>
      <c r="H85" s="279">
        <v>58774.69</v>
      </c>
      <c r="I85" s="108">
        <f t="shared" ref="I85:I148" si="16">H85/D85</f>
        <v>9028.3701996927812</v>
      </c>
      <c r="J85" s="108">
        <f t="shared" ref="J85:J148" si="17">(E85-H85)/D85</f>
        <v>3424.1904761904757</v>
      </c>
      <c r="K85" s="279">
        <f t="shared" ref="K85:K148" si="18">I85+J85</f>
        <v>12452.560675883256</v>
      </c>
      <c r="L85" s="109">
        <f t="shared" ref="L85:L154" si="19">I85</f>
        <v>9028.3701996927812</v>
      </c>
      <c r="M85" s="109">
        <f t="shared" ref="M85:M154" si="20">L85*D85</f>
        <v>58774.69</v>
      </c>
      <c r="N85" s="109">
        <f t="shared" ref="N85:N154" si="21">J85</f>
        <v>3424.1904761904757</v>
      </c>
      <c r="O85" s="109">
        <f t="shared" ref="O85:O154" si="22">N85*D85</f>
        <v>22291.479999999996</v>
      </c>
      <c r="P85" s="109">
        <f t="shared" ref="P85:P154" si="23">M85+O85</f>
        <v>81066.17</v>
      </c>
      <c r="Q85" s="112"/>
    </row>
    <row r="86" spans="1:17" ht="23.1" customHeight="1" x14ac:dyDescent="0.2">
      <c r="A86" s="276">
        <v>60</v>
      </c>
      <c r="B86" s="277" t="s">
        <v>885</v>
      </c>
      <c r="C86" s="277"/>
      <c r="D86" s="278">
        <v>4.22</v>
      </c>
      <c r="E86" s="279">
        <v>53746.34</v>
      </c>
      <c r="F86" s="279">
        <v>13747.24</v>
      </c>
      <c r="G86" s="279" t="s">
        <v>991</v>
      </c>
      <c r="H86" s="279">
        <v>38460.699999999997</v>
      </c>
      <c r="I86" s="108">
        <f t="shared" si="16"/>
        <v>9113.9099526066348</v>
      </c>
      <c r="J86" s="108">
        <f t="shared" si="17"/>
        <v>3622.1895734597156</v>
      </c>
      <c r="K86" s="279">
        <f t="shared" si="18"/>
        <v>12736.099526066351</v>
      </c>
      <c r="L86" s="109">
        <f t="shared" si="19"/>
        <v>9113.9099526066348</v>
      </c>
      <c r="M86" s="109">
        <f t="shared" si="20"/>
        <v>38460.699999999997</v>
      </c>
      <c r="N86" s="109">
        <f t="shared" si="21"/>
        <v>3622.1895734597156</v>
      </c>
      <c r="O86" s="109">
        <f t="shared" si="22"/>
        <v>15285.64</v>
      </c>
      <c r="P86" s="109">
        <f t="shared" si="23"/>
        <v>53746.34</v>
      </c>
      <c r="Q86" s="112"/>
    </row>
    <row r="87" spans="1:17" ht="23.1" customHeight="1" x14ac:dyDescent="0.2">
      <c r="A87" s="276">
        <v>61</v>
      </c>
      <c r="B87" s="277" t="s">
        <v>1111</v>
      </c>
      <c r="C87" s="277"/>
      <c r="D87" s="278" t="s">
        <v>1049</v>
      </c>
      <c r="E87" s="279">
        <v>36546.089999999997</v>
      </c>
      <c r="F87" s="279">
        <v>9649.3799999999992</v>
      </c>
      <c r="G87" s="279" t="s">
        <v>992</v>
      </c>
      <c r="H87" s="279">
        <v>25875.56</v>
      </c>
      <c r="I87" s="108">
        <f t="shared" si="16"/>
        <v>110.36707187033484</v>
      </c>
      <c r="J87" s="108">
        <f t="shared" si="17"/>
        <v>45.513030496907639</v>
      </c>
      <c r="K87" s="279">
        <f t="shared" si="18"/>
        <v>155.88010236724247</v>
      </c>
      <c r="L87" s="109">
        <f t="shared" si="19"/>
        <v>110.36707187033484</v>
      </c>
      <c r="M87" s="109">
        <f t="shared" si="20"/>
        <v>25875.56</v>
      </c>
      <c r="N87" s="109">
        <f t="shared" si="21"/>
        <v>45.513030496907639</v>
      </c>
      <c r="O87" s="109">
        <f t="shared" si="22"/>
        <v>10670.529999999995</v>
      </c>
      <c r="P87" s="109">
        <f t="shared" si="23"/>
        <v>36546.089999999997</v>
      </c>
      <c r="Q87" s="112"/>
    </row>
    <row r="88" spans="1:17" ht="23.1" customHeight="1" x14ac:dyDescent="0.2">
      <c r="A88" s="276">
        <v>62</v>
      </c>
      <c r="B88" s="277" t="s">
        <v>1112</v>
      </c>
      <c r="C88" s="277"/>
      <c r="D88" s="278" t="s">
        <v>1049</v>
      </c>
      <c r="E88" s="279">
        <v>14711.26</v>
      </c>
      <c r="F88" s="279">
        <v>2685.6</v>
      </c>
      <c r="G88" s="279" t="s">
        <v>993</v>
      </c>
      <c r="H88" s="279">
        <v>11392.11</v>
      </c>
      <c r="I88" s="108">
        <f t="shared" si="16"/>
        <v>48.590786948176586</v>
      </c>
      <c r="J88" s="108">
        <f t="shared" si="17"/>
        <v>14.157176370228193</v>
      </c>
      <c r="K88" s="279">
        <f t="shared" si="18"/>
        <v>62.747963318404778</v>
      </c>
      <c r="L88" s="109">
        <f t="shared" si="19"/>
        <v>48.590786948176586</v>
      </c>
      <c r="M88" s="109">
        <f t="shared" si="20"/>
        <v>11392.11</v>
      </c>
      <c r="N88" s="109">
        <f t="shared" si="21"/>
        <v>14.157176370228193</v>
      </c>
      <c r="O88" s="109">
        <f t="shared" si="22"/>
        <v>3319.1499999999996</v>
      </c>
      <c r="P88" s="109">
        <f t="shared" si="23"/>
        <v>14711.26</v>
      </c>
      <c r="Q88" s="112"/>
    </row>
    <row r="89" spans="1:17" ht="23.1" customHeight="1" x14ac:dyDescent="0.2">
      <c r="A89" s="276">
        <v>63</v>
      </c>
      <c r="B89" s="277" t="s">
        <v>1113</v>
      </c>
      <c r="C89" s="277"/>
      <c r="D89" s="278" t="s">
        <v>1050</v>
      </c>
      <c r="E89" s="279">
        <v>111669.91</v>
      </c>
      <c r="F89" s="279">
        <v>13959.39</v>
      </c>
      <c r="G89" s="279" t="s">
        <v>994</v>
      </c>
      <c r="H89" s="279">
        <v>95130.87</v>
      </c>
      <c r="I89" s="108">
        <f t="shared" si="16"/>
        <v>395.07487790292032</v>
      </c>
      <c r="J89" s="108">
        <f t="shared" si="17"/>
        <v>68.68600285723781</v>
      </c>
      <c r="K89" s="279">
        <f t="shared" si="18"/>
        <v>463.7608807601581</v>
      </c>
      <c r="L89" s="109">
        <f t="shared" si="19"/>
        <v>395.07487790292032</v>
      </c>
      <c r="M89" s="109">
        <f t="shared" si="20"/>
        <v>95130.87</v>
      </c>
      <c r="N89" s="109">
        <f t="shared" si="21"/>
        <v>68.68600285723781</v>
      </c>
      <c r="O89" s="109">
        <f t="shared" si="22"/>
        <v>16539.040000000008</v>
      </c>
      <c r="P89" s="109">
        <f t="shared" si="23"/>
        <v>111669.91</v>
      </c>
      <c r="Q89" s="112"/>
    </row>
    <row r="90" spans="1:17" ht="23.1" customHeight="1" x14ac:dyDescent="0.2">
      <c r="A90" s="276">
        <v>64</v>
      </c>
      <c r="B90" s="277" t="s">
        <v>1114</v>
      </c>
      <c r="C90" s="277"/>
      <c r="D90" s="278" t="s">
        <v>1051</v>
      </c>
      <c r="E90" s="279">
        <v>13203.55</v>
      </c>
      <c r="F90" s="279">
        <v>3881.57</v>
      </c>
      <c r="G90" s="279" t="s">
        <v>886</v>
      </c>
      <c r="H90" s="279">
        <v>9266.77</v>
      </c>
      <c r="I90" s="108">
        <f t="shared" si="16"/>
        <v>373.66008064516132</v>
      </c>
      <c r="J90" s="108">
        <f t="shared" si="17"/>
        <v>158.74112903225802</v>
      </c>
      <c r="K90" s="279">
        <f t="shared" si="18"/>
        <v>532.40120967741927</v>
      </c>
      <c r="L90" s="109">
        <f t="shared" si="19"/>
        <v>373.66008064516132</v>
      </c>
      <c r="M90" s="109">
        <f t="shared" si="20"/>
        <v>9266.77</v>
      </c>
      <c r="N90" s="109">
        <f t="shared" si="21"/>
        <v>158.74112903225802</v>
      </c>
      <c r="O90" s="109">
        <f t="shared" si="22"/>
        <v>3936.7799999999988</v>
      </c>
      <c r="P90" s="109">
        <f t="shared" si="23"/>
        <v>13203.55</v>
      </c>
      <c r="Q90" s="112"/>
    </row>
    <row r="91" spans="1:17" ht="23.1" customHeight="1" x14ac:dyDescent="0.2">
      <c r="A91" s="276">
        <v>65</v>
      </c>
      <c r="B91" s="277" t="s">
        <v>887</v>
      </c>
      <c r="C91" s="277"/>
      <c r="D91" s="278">
        <v>5</v>
      </c>
      <c r="E91" s="279">
        <v>10280.65</v>
      </c>
      <c r="F91" s="279">
        <v>1339.6</v>
      </c>
      <c r="G91" s="279">
        <v>47.3</v>
      </c>
      <c r="H91" s="279">
        <v>8893.75</v>
      </c>
      <c r="I91" s="108">
        <f t="shared" si="16"/>
        <v>1778.75</v>
      </c>
      <c r="J91" s="108">
        <f t="shared" si="17"/>
        <v>277.37999999999994</v>
      </c>
      <c r="K91" s="279">
        <f t="shared" si="18"/>
        <v>2056.13</v>
      </c>
      <c r="L91" s="109">
        <f t="shared" si="19"/>
        <v>1778.75</v>
      </c>
      <c r="M91" s="109">
        <f t="shared" si="20"/>
        <v>8893.75</v>
      </c>
      <c r="N91" s="109">
        <f t="shared" si="21"/>
        <v>277.37999999999994</v>
      </c>
      <c r="O91" s="109">
        <f t="shared" si="22"/>
        <v>1386.8999999999996</v>
      </c>
      <c r="P91" s="109">
        <f t="shared" si="23"/>
        <v>10280.65</v>
      </c>
      <c r="Q91" s="112"/>
    </row>
    <row r="92" spans="1:17" ht="23.1" customHeight="1" x14ac:dyDescent="0.2">
      <c r="A92" s="276">
        <v>66</v>
      </c>
      <c r="B92" s="277" t="s">
        <v>888</v>
      </c>
      <c r="C92" s="277"/>
      <c r="D92" s="278">
        <v>2</v>
      </c>
      <c r="E92" s="279">
        <v>5692.58</v>
      </c>
      <c r="F92" s="279">
        <v>1840.68</v>
      </c>
      <c r="G92" s="279" t="s">
        <v>995</v>
      </c>
      <c r="H92" s="279">
        <v>3432.84</v>
      </c>
      <c r="I92" s="108">
        <f t="shared" si="16"/>
        <v>1716.42</v>
      </c>
      <c r="J92" s="108">
        <f t="shared" si="17"/>
        <v>1129.8699999999999</v>
      </c>
      <c r="K92" s="279">
        <f t="shared" si="18"/>
        <v>2846.29</v>
      </c>
      <c r="L92" s="109">
        <f t="shared" si="19"/>
        <v>1716.42</v>
      </c>
      <c r="M92" s="109">
        <f t="shared" si="20"/>
        <v>3432.84</v>
      </c>
      <c r="N92" s="109">
        <f t="shared" si="21"/>
        <v>1129.8699999999999</v>
      </c>
      <c r="O92" s="109">
        <f t="shared" si="22"/>
        <v>2259.7399999999998</v>
      </c>
      <c r="P92" s="109">
        <f t="shared" si="23"/>
        <v>5692.58</v>
      </c>
      <c r="Q92" s="112"/>
    </row>
    <row r="93" spans="1:17" ht="23.1" customHeight="1" x14ac:dyDescent="0.2">
      <c r="A93" s="276">
        <v>67</v>
      </c>
      <c r="B93" s="277" t="s">
        <v>1115</v>
      </c>
      <c r="C93" s="277"/>
      <c r="D93" s="278" t="s">
        <v>1052</v>
      </c>
      <c r="E93" s="279">
        <v>15466.39</v>
      </c>
      <c r="F93" s="279">
        <v>5717.79</v>
      </c>
      <c r="G93" s="279">
        <v>249.89</v>
      </c>
      <c r="H93" s="279">
        <v>9498.7099999999991</v>
      </c>
      <c r="I93" s="108">
        <f t="shared" si="16"/>
        <v>177.94511052828773</v>
      </c>
      <c r="J93" s="108">
        <f t="shared" si="17"/>
        <v>111.79617834394905</v>
      </c>
      <c r="K93" s="279">
        <f t="shared" si="18"/>
        <v>289.74128887223679</v>
      </c>
      <c r="L93" s="109">
        <f t="shared" si="19"/>
        <v>177.94511052828773</v>
      </c>
      <c r="M93" s="109">
        <f t="shared" si="20"/>
        <v>9498.7099999999991</v>
      </c>
      <c r="N93" s="109">
        <f t="shared" si="21"/>
        <v>111.79617834394905</v>
      </c>
      <c r="O93" s="109">
        <f t="shared" si="22"/>
        <v>5967.68</v>
      </c>
      <c r="P93" s="109">
        <f t="shared" si="23"/>
        <v>15466.39</v>
      </c>
      <c r="Q93" s="112"/>
    </row>
    <row r="94" spans="1:17" ht="23.1" customHeight="1" x14ac:dyDescent="0.2">
      <c r="A94" s="276">
        <v>68</v>
      </c>
      <c r="B94" s="277" t="s">
        <v>1116</v>
      </c>
      <c r="C94" s="277"/>
      <c r="D94" s="278" t="s">
        <v>1053</v>
      </c>
      <c r="E94" s="279">
        <v>1009.47</v>
      </c>
      <c r="F94" s="279">
        <v>933.08</v>
      </c>
      <c r="G94" s="279" t="s">
        <v>889</v>
      </c>
      <c r="H94" s="279">
        <v>29.59</v>
      </c>
      <c r="I94" s="108">
        <f t="shared" si="16"/>
        <v>1.3827102803738318</v>
      </c>
      <c r="J94" s="108">
        <f t="shared" si="17"/>
        <v>45.788785046728975</v>
      </c>
      <c r="K94" s="279">
        <f t="shared" si="18"/>
        <v>47.171495327102804</v>
      </c>
      <c r="L94" s="109">
        <f t="shared" si="19"/>
        <v>1.3827102803738318</v>
      </c>
      <c r="M94" s="109">
        <f t="shared" si="20"/>
        <v>29.59</v>
      </c>
      <c r="N94" s="109">
        <f t="shared" si="21"/>
        <v>45.788785046728975</v>
      </c>
      <c r="O94" s="109">
        <f t="shared" si="22"/>
        <v>979.88</v>
      </c>
      <c r="P94" s="109">
        <f t="shared" si="23"/>
        <v>1009.47</v>
      </c>
      <c r="Q94" s="112"/>
    </row>
    <row r="95" spans="1:17" ht="23.1" customHeight="1" x14ac:dyDescent="0.2">
      <c r="A95" s="276">
        <v>69</v>
      </c>
      <c r="B95" s="277" t="s">
        <v>890</v>
      </c>
      <c r="C95" s="277"/>
      <c r="D95" s="278">
        <v>11</v>
      </c>
      <c r="E95" s="279">
        <v>9345.6</v>
      </c>
      <c r="F95" s="279"/>
      <c r="G95" s="279"/>
      <c r="H95" s="279">
        <v>9345.6</v>
      </c>
      <c r="I95" s="108">
        <f t="shared" si="16"/>
        <v>849.6</v>
      </c>
      <c r="J95" s="108">
        <f t="shared" si="17"/>
        <v>0</v>
      </c>
      <c r="K95" s="279">
        <f t="shared" si="18"/>
        <v>849.6</v>
      </c>
      <c r="L95" s="109">
        <f t="shared" si="19"/>
        <v>849.6</v>
      </c>
      <c r="M95" s="109">
        <f t="shared" si="20"/>
        <v>9345.6</v>
      </c>
      <c r="N95" s="109">
        <f t="shared" si="21"/>
        <v>0</v>
      </c>
      <c r="O95" s="109">
        <f t="shared" si="22"/>
        <v>0</v>
      </c>
      <c r="P95" s="109">
        <f t="shared" si="23"/>
        <v>9345.6</v>
      </c>
      <c r="Q95" s="112"/>
    </row>
    <row r="96" spans="1:17" ht="23.1" customHeight="1" x14ac:dyDescent="0.2">
      <c r="A96" s="276">
        <v>70</v>
      </c>
      <c r="B96" s="277" t="s">
        <v>891</v>
      </c>
      <c r="C96" s="277"/>
      <c r="D96" s="278">
        <v>8</v>
      </c>
      <c r="E96" s="279">
        <v>613.6</v>
      </c>
      <c r="F96" s="279"/>
      <c r="G96" s="279"/>
      <c r="H96" s="279">
        <v>613.6</v>
      </c>
      <c r="I96" s="108">
        <f t="shared" si="16"/>
        <v>76.7</v>
      </c>
      <c r="J96" s="108">
        <f t="shared" si="17"/>
        <v>0</v>
      </c>
      <c r="K96" s="279">
        <f t="shared" si="18"/>
        <v>76.7</v>
      </c>
      <c r="L96" s="109">
        <f t="shared" si="19"/>
        <v>76.7</v>
      </c>
      <c r="M96" s="109">
        <f t="shared" si="20"/>
        <v>613.6</v>
      </c>
      <c r="N96" s="109">
        <f t="shared" si="21"/>
        <v>0</v>
      </c>
      <c r="O96" s="109">
        <f t="shared" si="22"/>
        <v>0</v>
      </c>
      <c r="P96" s="109">
        <f t="shared" si="23"/>
        <v>613.6</v>
      </c>
      <c r="Q96" s="112"/>
    </row>
    <row r="97" spans="1:17" ht="23.1" customHeight="1" x14ac:dyDescent="0.2">
      <c r="A97" s="276">
        <v>71</v>
      </c>
      <c r="B97" s="277" t="s">
        <v>892</v>
      </c>
      <c r="C97" s="277"/>
      <c r="D97" s="278">
        <v>18</v>
      </c>
      <c r="E97" s="279">
        <v>2973.6</v>
      </c>
      <c r="F97" s="279"/>
      <c r="G97" s="279"/>
      <c r="H97" s="279">
        <v>2973.6</v>
      </c>
      <c r="I97" s="108">
        <f t="shared" si="16"/>
        <v>165.2</v>
      </c>
      <c r="J97" s="108">
        <f t="shared" si="17"/>
        <v>0</v>
      </c>
      <c r="K97" s="279">
        <f t="shared" si="18"/>
        <v>165.2</v>
      </c>
      <c r="L97" s="109">
        <f t="shared" si="19"/>
        <v>165.2</v>
      </c>
      <c r="M97" s="109">
        <f t="shared" si="20"/>
        <v>2973.6</v>
      </c>
      <c r="N97" s="109">
        <f t="shared" si="21"/>
        <v>0</v>
      </c>
      <c r="O97" s="109">
        <f t="shared" si="22"/>
        <v>0</v>
      </c>
      <c r="P97" s="109">
        <f t="shared" si="23"/>
        <v>2973.6</v>
      </c>
      <c r="Q97" s="112"/>
    </row>
    <row r="98" spans="1:17" ht="23.1" customHeight="1" x14ac:dyDescent="0.2">
      <c r="A98" s="276">
        <v>72</v>
      </c>
      <c r="B98" s="277" t="s">
        <v>893</v>
      </c>
      <c r="C98" s="277"/>
      <c r="D98" s="278">
        <v>6</v>
      </c>
      <c r="E98" s="279">
        <v>6796.8</v>
      </c>
      <c r="F98" s="279"/>
      <c r="G98" s="279"/>
      <c r="H98" s="279">
        <v>6796.8</v>
      </c>
      <c r="I98" s="108">
        <f t="shared" si="16"/>
        <v>1132.8</v>
      </c>
      <c r="J98" s="108">
        <f t="shared" si="17"/>
        <v>0</v>
      </c>
      <c r="K98" s="279">
        <f t="shared" si="18"/>
        <v>1132.8</v>
      </c>
      <c r="L98" s="109">
        <f t="shared" si="19"/>
        <v>1132.8</v>
      </c>
      <c r="M98" s="109">
        <f t="shared" si="20"/>
        <v>6796.7999999999993</v>
      </c>
      <c r="N98" s="109">
        <f t="shared" si="21"/>
        <v>0</v>
      </c>
      <c r="O98" s="109">
        <f t="shared" si="22"/>
        <v>0</v>
      </c>
      <c r="P98" s="109">
        <f t="shared" si="23"/>
        <v>6796.7999999999993</v>
      </c>
      <c r="Q98" s="112"/>
    </row>
    <row r="99" spans="1:17" ht="23.1" customHeight="1" x14ac:dyDescent="0.2">
      <c r="A99" s="276">
        <v>73</v>
      </c>
      <c r="B99" s="277" t="s">
        <v>894</v>
      </c>
      <c r="C99" s="277"/>
      <c r="D99" s="278">
        <v>16</v>
      </c>
      <c r="E99" s="279">
        <v>2643.2</v>
      </c>
      <c r="F99" s="279"/>
      <c r="G99" s="279"/>
      <c r="H99" s="279">
        <v>2643.2</v>
      </c>
      <c r="I99" s="108">
        <f t="shared" si="16"/>
        <v>165.2</v>
      </c>
      <c r="J99" s="108">
        <f t="shared" si="17"/>
        <v>0</v>
      </c>
      <c r="K99" s="279">
        <f t="shared" si="18"/>
        <v>165.2</v>
      </c>
      <c r="L99" s="109">
        <f t="shared" si="19"/>
        <v>165.2</v>
      </c>
      <c r="M99" s="109">
        <f t="shared" si="20"/>
        <v>2643.2</v>
      </c>
      <c r="N99" s="109">
        <f t="shared" si="21"/>
        <v>0</v>
      </c>
      <c r="O99" s="109">
        <f t="shared" si="22"/>
        <v>0</v>
      </c>
      <c r="P99" s="109">
        <f t="shared" si="23"/>
        <v>2643.2</v>
      </c>
      <c r="Q99" s="112"/>
    </row>
    <row r="100" spans="1:17" ht="23.1" customHeight="1" x14ac:dyDescent="0.2">
      <c r="A100" s="276">
        <v>74</v>
      </c>
      <c r="B100" s="277" t="s">
        <v>895</v>
      </c>
      <c r="C100" s="277"/>
      <c r="D100" s="278">
        <v>8</v>
      </c>
      <c r="E100" s="279">
        <v>2171.1999999999998</v>
      </c>
      <c r="F100" s="279"/>
      <c r="G100" s="279"/>
      <c r="H100" s="279">
        <v>2171.1999999999998</v>
      </c>
      <c r="I100" s="108">
        <f t="shared" si="16"/>
        <v>271.39999999999998</v>
      </c>
      <c r="J100" s="108">
        <f t="shared" si="17"/>
        <v>0</v>
      </c>
      <c r="K100" s="279">
        <f t="shared" si="18"/>
        <v>271.39999999999998</v>
      </c>
      <c r="L100" s="109">
        <f t="shared" si="19"/>
        <v>271.39999999999998</v>
      </c>
      <c r="M100" s="109">
        <f t="shared" si="20"/>
        <v>2171.1999999999998</v>
      </c>
      <c r="N100" s="109">
        <f t="shared" si="21"/>
        <v>0</v>
      </c>
      <c r="O100" s="109">
        <f t="shared" si="22"/>
        <v>0</v>
      </c>
      <c r="P100" s="109">
        <f t="shared" si="23"/>
        <v>2171.1999999999998</v>
      </c>
      <c r="Q100" s="112"/>
    </row>
    <row r="101" spans="1:17" ht="23.1" customHeight="1" x14ac:dyDescent="0.2">
      <c r="A101" s="276">
        <v>75</v>
      </c>
      <c r="B101" s="277" t="s">
        <v>896</v>
      </c>
      <c r="C101" s="277"/>
      <c r="D101" s="278">
        <v>8</v>
      </c>
      <c r="E101" s="279">
        <v>2171.1999999999998</v>
      </c>
      <c r="F101" s="279"/>
      <c r="G101" s="279"/>
      <c r="H101" s="279">
        <v>2171.1999999999998</v>
      </c>
      <c r="I101" s="108">
        <f t="shared" si="16"/>
        <v>271.39999999999998</v>
      </c>
      <c r="J101" s="108">
        <f t="shared" si="17"/>
        <v>0</v>
      </c>
      <c r="K101" s="279">
        <f t="shared" si="18"/>
        <v>271.39999999999998</v>
      </c>
      <c r="L101" s="109">
        <f t="shared" si="19"/>
        <v>271.39999999999998</v>
      </c>
      <c r="M101" s="109">
        <f t="shared" si="20"/>
        <v>2171.1999999999998</v>
      </c>
      <c r="N101" s="109">
        <f t="shared" si="21"/>
        <v>0</v>
      </c>
      <c r="O101" s="109">
        <f t="shared" si="22"/>
        <v>0</v>
      </c>
      <c r="P101" s="109">
        <f t="shared" si="23"/>
        <v>2171.1999999999998</v>
      </c>
      <c r="Q101" s="112"/>
    </row>
    <row r="102" spans="1:17" ht="23.1" customHeight="1" x14ac:dyDescent="0.2">
      <c r="A102" s="285">
        <v>76</v>
      </c>
      <c r="B102" s="286" t="s">
        <v>897</v>
      </c>
      <c r="C102" s="286"/>
      <c r="D102" s="287">
        <v>8</v>
      </c>
      <c r="E102" s="288">
        <v>5475.2</v>
      </c>
      <c r="F102" s="288"/>
      <c r="G102" s="288"/>
      <c r="H102" s="288">
        <v>5475.2</v>
      </c>
      <c r="I102" s="108">
        <f t="shared" si="16"/>
        <v>684.4</v>
      </c>
      <c r="J102" s="108">
        <f t="shared" si="17"/>
        <v>0</v>
      </c>
      <c r="K102" s="279">
        <f t="shared" si="18"/>
        <v>684.4</v>
      </c>
      <c r="L102" s="109">
        <f t="shared" si="19"/>
        <v>684.4</v>
      </c>
      <c r="M102" s="109">
        <f t="shared" si="20"/>
        <v>5475.2</v>
      </c>
      <c r="N102" s="109">
        <f t="shared" si="21"/>
        <v>0</v>
      </c>
      <c r="O102" s="109">
        <f t="shared" si="22"/>
        <v>0</v>
      </c>
      <c r="P102" s="109">
        <f t="shared" si="23"/>
        <v>5475.2</v>
      </c>
      <c r="Q102" s="112"/>
    </row>
    <row r="103" spans="1:17" ht="23.1" customHeight="1" x14ac:dyDescent="0.2">
      <c r="A103" s="326" t="s">
        <v>433</v>
      </c>
      <c r="B103" s="327"/>
      <c r="C103" s="327"/>
      <c r="D103" s="327"/>
      <c r="E103" s="327"/>
      <c r="F103" s="327"/>
      <c r="G103" s="327"/>
      <c r="H103" s="327"/>
      <c r="I103" s="108"/>
      <c r="J103" s="108"/>
      <c r="K103" s="279"/>
      <c r="L103" s="109"/>
      <c r="M103" s="110">
        <f>SUM(M104:M117)</f>
        <v>314198.32999999996</v>
      </c>
      <c r="N103" s="109"/>
      <c r="O103" s="110">
        <f>SUM(O104:O117)</f>
        <v>17386.809999999987</v>
      </c>
      <c r="P103" s="110">
        <f>SUM(P104:P117)</f>
        <v>331585.14</v>
      </c>
      <c r="Q103" s="111">
        <f>P103/$Q$249</f>
        <v>1900.4191884456673</v>
      </c>
    </row>
    <row r="104" spans="1:17" ht="23.1" customHeight="1" x14ac:dyDescent="0.2">
      <c r="A104" s="322" t="s">
        <v>434</v>
      </c>
      <c r="B104" s="323"/>
      <c r="C104" s="323"/>
      <c r="D104" s="323"/>
      <c r="E104" s="323"/>
      <c r="F104" s="323"/>
      <c r="G104" s="323"/>
      <c r="H104" s="323"/>
      <c r="I104" s="108"/>
      <c r="J104" s="108"/>
      <c r="K104" s="279"/>
      <c r="L104" s="109"/>
      <c r="M104" s="109"/>
      <c r="N104" s="109"/>
      <c r="O104" s="109"/>
      <c r="P104" s="109"/>
      <c r="Q104" s="112"/>
    </row>
    <row r="105" spans="1:17" ht="23.1" customHeight="1" x14ac:dyDescent="0.2">
      <c r="A105" s="276">
        <v>77</v>
      </c>
      <c r="B105" s="277" t="s">
        <v>1117</v>
      </c>
      <c r="C105" s="277"/>
      <c r="D105" s="278" t="s">
        <v>1054</v>
      </c>
      <c r="E105" s="279">
        <v>14984.3</v>
      </c>
      <c r="F105" s="279">
        <v>3205.1</v>
      </c>
      <c r="G105" s="279">
        <v>767.59</v>
      </c>
      <c r="H105" s="279">
        <v>11011.61</v>
      </c>
      <c r="I105" s="108">
        <f t="shared" si="16"/>
        <v>1300.9936200378072</v>
      </c>
      <c r="J105" s="108">
        <f t="shared" si="17"/>
        <v>469.36318525519829</v>
      </c>
      <c r="K105" s="279">
        <f t="shared" si="18"/>
        <v>1770.3568052930054</v>
      </c>
      <c r="L105" s="109">
        <f t="shared" si="19"/>
        <v>1300.9936200378072</v>
      </c>
      <c r="M105" s="109">
        <f t="shared" si="20"/>
        <v>11011.61</v>
      </c>
      <c r="N105" s="109">
        <f t="shared" si="21"/>
        <v>469.36318525519829</v>
      </c>
      <c r="O105" s="109">
        <f t="shared" si="22"/>
        <v>3972.6899999999987</v>
      </c>
      <c r="P105" s="109">
        <f t="shared" si="23"/>
        <v>14984.3</v>
      </c>
      <c r="Q105" s="112"/>
    </row>
    <row r="106" spans="1:17" ht="23.1" customHeight="1" x14ac:dyDescent="0.2">
      <c r="A106" s="276">
        <v>78</v>
      </c>
      <c r="B106" s="277" t="s">
        <v>898</v>
      </c>
      <c r="C106" s="277"/>
      <c r="D106" s="278">
        <v>1</v>
      </c>
      <c r="E106" s="279">
        <v>23300</v>
      </c>
      <c r="F106" s="279"/>
      <c r="G106" s="279"/>
      <c r="H106" s="279">
        <v>23300</v>
      </c>
      <c r="I106" s="108">
        <f t="shared" si="16"/>
        <v>23300</v>
      </c>
      <c r="J106" s="108">
        <f t="shared" si="17"/>
        <v>0</v>
      </c>
      <c r="K106" s="279">
        <f t="shared" si="18"/>
        <v>23300</v>
      </c>
      <c r="L106" s="109">
        <f t="shared" si="19"/>
        <v>23300</v>
      </c>
      <c r="M106" s="109">
        <f t="shared" si="20"/>
        <v>23300</v>
      </c>
      <c r="N106" s="109">
        <f t="shared" si="21"/>
        <v>0</v>
      </c>
      <c r="O106" s="109">
        <f t="shared" si="22"/>
        <v>0</v>
      </c>
      <c r="P106" s="109">
        <f t="shared" si="23"/>
        <v>23300</v>
      </c>
      <c r="Q106" s="112"/>
    </row>
    <row r="107" spans="1:17" ht="23.1" customHeight="1" x14ac:dyDescent="0.2">
      <c r="A107" s="276">
        <v>79</v>
      </c>
      <c r="B107" s="277" t="s">
        <v>996</v>
      </c>
      <c r="C107" s="277"/>
      <c r="D107" s="278">
        <v>1</v>
      </c>
      <c r="E107" s="279">
        <v>18100</v>
      </c>
      <c r="F107" s="279"/>
      <c r="G107" s="279"/>
      <c r="H107" s="279">
        <v>18100</v>
      </c>
      <c r="I107" s="108">
        <f t="shared" si="16"/>
        <v>18100</v>
      </c>
      <c r="J107" s="108">
        <f t="shared" si="17"/>
        <v>0</v>
      </c>
      <c r="K107" s="279">
        <f t="shared" si="18"/>
        <v>18100</v>
      </c>
      <c r="L107" s="109">
        <f t="shared" si="19"/>
        <v>18100</v>
      </c>
      <c r="M107" s="109">
        <f t="shared" si="20"/>
        <v>18100</v>
      </c>
      <c r="N107" s="109">
        <f t="shared" si="21"/>
        <v>0</v>
      </c>
      <c r="O107" s="109">
        <f t="shared" si="22"/>
        <v>0</v>
      </c>
      <c r="P107" s="109">
        <f t="shared" si="23"/>
        <v>18100</v>
      </c>
      <c r="Q107" s="112"/>
    </row>
    <row r="108" spans="1:17" ht="23.1" customHeight="1" x14ac:dyDescent="0.2">
      <c r="A108" s="276">
        <v>80</v>
      </c>
      <c r="B108" s="277" t="s">
        <v>899</v>
      </c>
      <c r="C108" s="277"/>
      <c r="D108" s="278">
        <v>1</v>
      </c>
      <c r="E108" s="279">
        <v>23300</v>
      </c>
      <c r="F108" s="279"/>
      <c r="G108" s="279"/>
      <c r="H108" s="279">
        <v>23300</v>
      </c>
      <c r="I108" s="108">
        <f t="shared" si="16"/>
        <v>23300</v>
      </c>
      <c r="J108" s="108">
        <f t="shared" si="17"/>
        <v>0</v>
      </c>
      <c r="K108" s="279">
        <f t="shared" si="18"/>
        <v>23300</v>
      </c>
      <c r="L108" s="109">
        <f t="shared" si="19"/>
        <v>23300</v>
      </c>
      <c r="M108" s="109">
        <f t="shared" si="20"/>
        <v>23300</v>
      </c>
      <c r="N108" s="109">
        <f t="shared" si="21"/>
        <v>0</v>
      </c>
      <c r="O108" s="109">
        <f t="shared" si="22"/>
        <v>0</v>
      </c>
      <c r="P108" s="109">
        <f t="shared" si="23"/>
        <v>23300</v>
      </c>
      <c r="Q108" s="112"/>
    </row>
    <row r="109" spans="1:17" ht="23.1" customHeight="1" x14ac:dyDescent="0.2">
      <c r="A109" s="276">
        <v>81</v>
      </c>
      <c r="B109" s="277" t="s">
        <v>997</v>
      </c>
      <c r="C109" s="277"/>
      <c r="D109" s="278">
        <v>1</v>
      </c>
      <c r="E109" s="279">
        <v>18100</v>
      </c>
      <c r="F109" s="279"/>
      <c r="G109" s="279"/>
      <c r="H109" s="279">
        <v>18100</v>
      </c>
      <c r="I109" s="108">
        <f t="shared" si="16"/>
        <v>18100</v>
      </c>
      <c r="J109" s="108">
        <f t="shared" si="17"/>
        <v>0</v>
      </c>
      <c r="K109" s="279">
        <f t="shared" si="18"/>
        <v>18100</v>
      </c>
      <c r="L109" s="109">
        <f t="shared" si="19"/>
        <v>18100</v>
      </c>
      <c r="M109" s="109">
        <f t="shared" si="20"/>
        <v>18100</v>
      </c>
      <c r="N109" s="109">
        <f t="shared" si="21"/>
        <v>0</v>
      </c>
      <c r="O109" s="109">
        <f t="shared" si="22"/>
        <v>0</v>
      </c>
      <c r="P109" s="109">
        <f t="shared" si="23"/>
        <v>18100</v>
      </c>
      <c r="Q109" s="112"/>
    </row>
    <row r="110" spans="1:17" ht="23.1" customHeight="1" x14ac:dyDescent="0.2">
      <c r="A110" s="322" t="s">
        <v>443</v>
      </c>
      <c r="B110" s="323"/>
      <c r="C110" s="323"/>
      <c r="D110" s="323"/>
      <c r="E110" s="323"/>
      <c r="F110" s="323"/>
      <c r="G110" s="323"/>
      <c r="H110" s="323"/>
      <c r="I110" s="108"/>
      <c r="J110" s="108"/>
      <c r="K110" s="279"/>
      <c r="L110" s="109"/>
      <c r="M110" s="109"/>
      <c r="N110" s="109"/>
      <c r="O110" s="109"/>
      <c r="P110" s="109"/>
      <c r="Q110" s="112"/>
    </row>
    <row r="111" spans="1:17" ht="23.1" customHeight="1" x14ac:dyDescent="0.2">
      <c r="A111" s="276">
        <v>83</v>
      </c>
      <c r="B111" s="277" t="s">
        <v>1118</v>
      </c>
      <c r="C111" s="277"/>
      <c r="D111" s="278" t="s">
        <v>1055</v>
      </c>
      <c r="E111" s="279">
        <v>1696.26</v>
      </c>
      <c r="F111" s="279">
        <v>556.37</v>
      </c>
      <c r="G111" s="279">
        <v>24.94</v>
      </c>
      <c r="H111" s="279">
        <v>1114.95</v>
      </c>
      <c r="I111" s="108">
        <f t="shared" si="16"/>
        <v>1858.2500000000002</v>
      </c>
      <c r="J111" s="108">
        <f t="shared" si="17"/>
        <v>968.84999999999991</v>
      </c>
      <c r="K111" s="279">
        <f t="shared" si="18"/>
        <v>2827.1000000000004</v>
      </c>
      <c r="L111" s="109">
        <f t="shared" si="19"/>
        <v>1858.2500000000002</v>
      </c>
      <c r="M111" s="109">
        <f t="shared" si="20"/>
        <v>1114.95</v>
      </c>
      <c r="N111" s="109">
        <f t="shared" si="21"/>
        <v>968.84999999999991</v>
      </c>
      <c r="O111" s="109">
        <f t="shared" si="22"/>
        <v>581.30999999999995</v>
      </c>
      <c r="P111" s="109">
        <f t="shared" si="23"/>
        <v>1696.26</v>
      </c>
      <c r="Q111" s="112"/>
    </row>
    <row r="112" spans="1:17" ht="23.1" customHeight="1" x14ac:dyDescent="0.2">
      <c r="A112" s="276">
        <v>84</v>
      </c>
      <c r="B112" s="277" t="s">
        <v>1119</v>
      </c>
      <c r="C112" s="277"/>
      <c r="D112" s="278" t="s">
        <v>1056</v>
      </c>
      <c r="E112" s="279">
        <v>37359.85</v>
      </c>
      <c r="F112" s="279">
        <v>2034.96</v>
      </c>
      <c r="G112" s="279" t="s">
        <v>998</v>
      </c>
      <c r="H112" s="279">
        <v>35006.800000000003</v>
      </c>
      <c r="I112" s="108">
        <f t="shared" si="16"/>
        <v>5288.0362537764358</v>
      </c>
      <c r="J112" s="108">
        <f t="shared" si="17"/>
        <v>355.44561933534675</v>
      </c>
      <c r="K112" s="279">
        <f t="shared" si="18"/>
        <v>5643.481873111783</v>
      </c>
      <c r="L112" s="109">
        <f t="shared" si="19"/>
        <v>5288.0362537764358</v>
      </c>
      <c r="M112" s="109">
        <f t="shared" si="20"/>
        <v>35006.800000000003</v>
      </c>
      <c r="N112" s="109">
        <f t="shared" si="21"/>
        <v>355.44561933534675</v>
      </c>
      <c r="O112" s="109">
        <f t="shared" si="22"/>
        <v>2353.0499999999956</v>
      </c>
      <c r="P112" s="109">
        <f t="shared" si="23"/>
        <v>37359.85</v>
      </c>
      <c r="Q112" s="112"/>
    </row>
    <row r="113" spans="1:17" ht="23.1" customHeight="1" x14ac:dyDescent="0.2">
      <c r="A113" s="276">
        <v>85</v>
      </c>
      <c r="B113" s="277" t="s">
        <v>1120</v>
      </c>
      <c r="C113" s="277"/>
      <c r="D113" s="278" t="s">
        <v>1057</v>
      </c>
      <c r="E113" s="279">
        <v>119871.34</v>
      </c>
      <c r="F113" s="279">
        <v>4684.32</v>
      </c>
      <c r="G113" s="279" t="s">
        <v>999</v>
      </c>
      <c r="H113" s="279">
        <v>114269.63</v>
      </c>
      <c r="I113" s="108">
        <f t="shared" si="16"/>
        <v>5056.1783185840704</v>
      </c>
      <c r="J113" s="108">
        <f t="shared" si="17"/>
        <v>247.86327433628281</v>
      </c>
      <c r="K113" s="279">
        <f t="shared" si="18"/>
        <v>5304.0415929203537</v>
      </c>
      <c r="L113" s="109">
        <f t="shared" si="19"/>
        <v>5056.1783185840704</v>
      </c>
      <c r="M113" s="109">
        <f t="shared" si="20"/>
        <v>114269.63</v>
      </c>
      <c r="N113" s="109">
        <f t="shared" si="21"/>
        <v>247.86327433628281</v>
      </c>
      <c r="O113" s="109">
        <f t="shared" si="22"/>
        <v>5601.7099999999919</v>
      </c>
      <c r="P113" s="109">
        <f t="shared" si="23"/>
        <v>119871.34</v>
      </c>
      <c r="Q113" s="112"/>
    </row>
    <row r="114" spans="1:17" ht="23.1" customHeight="1" x14ac:dyDescent="0.2">
      <c r="A114" s="276">
        <v>86</v>
      </c>
      <c r="B114" s="277" t="s">
        <v>1121</v>
      </c>
      <c r="C114" s="277"/>
      <c r="D114" s="278" t="s">
        <v>1058</v>
      </c>
      <c r="E114" s="279">
        <v>33834.07</v>
      </c>
      <c r="F114" s="279">
        <v>1484.86</v>
      </c>
      <c r="G114" s="279" t="s">
        <v>1000</v>
      </c>
      <c r="H114" s="279">
        <v>32126.34</v>
      </c>
      <c r="I114" s="108">
        <f t="shared" si="16"/>
        <v>6763.44</v>
      </c>
      <c r="J114" s="108">
        <f t="shared" si="17"/>
        <v>359.52210526315781</v>
      </c>
      <c r="K114" s="279">
        <f t="shared" si="18"/>
        <v>7122.9621052631574</v>
      </c>
      <c r="L114" s="109">
        <f t="shared" si="19"/>
        <v>6763.44</v>
      </c>
      <c r="M114" s="109">
        <f t="shared" si="20"/>
        <v>32126.339999999997</v>
      </c>
      <c r="N114" s="109">
        <f t="shared" si="21"/>
        <v>359.52210526315781</v>
      </c>
      <c r="O114" s="109">
        <f t="shared" si="22"/>
        <v>1707.7299999999996</v>
      </c>
      <c r="P114" s="109">
        <f t="shared" si="23"/>
        <v>33834.069999999992</v>
      </c>
      <c r="Q114" s="112"/>
    </row>
    <row r="115" spans="1:17" ht="23.1" customHeight="1" x14ac:dyDescent="0.2">
      <c r="A115" s="276">
        <v>87</v>
      </c>
      <c r="B115" s="277" t="s">
        <v>900</v>
      </c>
      <c r="C115" s="277"/>
      <c r="D115" s="278" t="s">
        <v>1059</v>
      </c>
      <c r="E115" s="279">
        <v>8323.5300000000007</v>
      </c>
      <c r="F115" s="279">
        <v>513.44000000000005</v>
      </c>
      <c r="G115" s="279" t="s">
        <v>1001</v>
      </c>
      <c r="H115" s="279">
        <v>7757.04</v>
      </c>
      <c r="I115" s="108">
        <f t="shared" si="16"/>
        <v>448.38381502890172</v>
      </c>
      <c r="J115" s="108">
        <f t="shared" si="17"/>
        <v>32.745086705202354</v>
      </c>
      <c r="K115" s="279">
        <f t="shared" si="18"/>
        <v>481.12890173410409</v>
      </c>
      <c r="L115" s="109">
        <f t="shared" si="19"/>
        <v>448.38381502890172</v>
      </c>
      <c r="M115" s="109">
        <f t="shared" si="20"/>
        <v>7757.04</v>
      </c>
      <c r="N115" s="109">
        <f t="shared" si="21"/>
        <v>32.745086705202354</v>
      </c>
      <c r="O115" s="109">
        <f t="shared" si="22"/>
        <v>566.49000000000069</v>
      </c>
      <c r="P115" s="109">
        <f t="shared" si="23"/>
        <v>8323.5300000000007</v>
      </c>
      <c r="Q115" s="112"/>
    </row>
    <row r="116" spans="1:17" ht="23.1" customHeight="1" x14ac:dyDescent="0.2">
      <c r="A116" s="322" t="s">
        <v>480</v>
      </c>
      <c r="B116" s="323"/>
      <c r="C116" s="323"/>
      <c r="D116" s="323"/>
      <c r="E116" s="323"/>
      <c r="F116" s="323"/>
      <c r="G116" s="323"/>
      <c r="H116" s="323"/>
      <c r="I116" s="108"/>
      <c r="J116" s="108"/>
      <c r="K116" s="279"/>
      <c r="L116" s="109"/>
      <c r="M116" s="109"/>
      <c r="N116" s="109"/>
      <c r="O116" s="109"/>
      <c r="P116" s="109"/>
      <c r="Q116" s="112"/>
    </row>
    <row r="117" spans="1:17" ht="23.1" customHeight="1" x14ac:dyDescent="0.2">
      <c r="A117" s="285">
        <v>88</v>
      </c>
      <c r="B117" s="286" t="s">
        <v>1122</v>
      </c>
      <c r="C117" s="286"/>
      <c r="D117" s="287" t="s">
        <v>1060</v>
      </c>
      <c r="E117" s="288">
        <v>32715.79</v>
      </c>
      <c r="F117" s="288">
        <v>1505.21</v>
      </c>
      <c r="G117" s="288" t="s">
        <v>1002</v>
      </c>
      <c r="H117" s="288">
        <v>30111.96</v>
      </c>
      <c r="I117" s="108">
        <f t="shared" si="16"/>
        <v>3117.1801242236024</v>
      </c>
      <c r="J117" s="108">
        <f t="shared" si="17"/>
        <v>269.54761904761921</v>
      </c>
      <c r="K117" s="279">
        <f t="shared" si="18"/>
        <v>3386.7277432712217</v>
      </c>
      <c r="L117" s="109">
        <f t="shared" si="19"/>
        <v>3117.1801242236024</v>
      </c>
      <c r="M117" s="109">
        <f t="shared" si="20"/>
        <v>30111.96</v>
      </c>
      <c r="N117" s="109">
        <f t="shared" si="21"/>
        <v>269.54761904761921</v>
      </c>
      <c r="O117" s="109">
        <f t="shared" si="22"/>
        <v>2603.8300000000017</v>
      </c>
      <c r="P117" s="109">
        <f t="shared" si="23"/>
        <v>32715.79</v>
      </c>
      <c r="Q117" s="112"/>
    </row>
    <row r="118" spans="1:17" ht="23.1" customHeight="1" x14ac:dyDescent="0.2">
      <c r="A118" s="326" t="s">
        <v>491</v>
      </c>
      <c r="B118" s="327"/>
      <c r="C118" s="327"/>
      <c r="D118" s="327"/>
      <c r="E118" s="327"/>
      <c r="F118" s="327"/>
      <c r="G118" s="327"/>
      <c r="H118" s="327"/>
      <c r="I118" s="108"/>
      <c r="J118" s="108"/>
      <c r="K118" s="279"/>
      <c r="L118" s="109"/>
      <c r="M118" s="110">
        <f>SUM(M119:M143)</f>
        <v>168817.72520000002</v>
      </c>
      <c r="N118" s="109"/>
      <c r="O118" s="110">
        <f>SUM(O119:O143)</f>
        <v>52651.17653897401</v>
      </c>
      <c r="P118" s="110">
        <f>SUM(P119:P143)</f>
        <v>221468.90173897403</v>
      </c>
      <c r="Q118" s="111">
        <f>P118/$Q$249</f>
        <v>1269.3082401362565</v>
      </c>
    </row>
    <row r="119" spans="1:17" ht="23.1" customHeight="1" x14ac:dyDescent="0.2">
      <c r="A119" s="322" t="s">
        <v>492</v>
      </c>
      <c r="B119" s="323"/>
      <c r="C119" s="323"/>
      <c r="D119" s="323"/>
      <c r="E119" s="323"/>
      <c r="F119" s="323"/>
      <c r="G119" s="323"/>
      <c r="H119" s="323"/>
      <c r="I119" s="108"/>
      <c r="J119" s="108"/>
      <c r="K119" s="279"/>
      <c r="L119" s="109"/>
      <c r="M119" s="109"/>
      <c r="N119" s="109"/>
      <c r="O119" s="109"/>
      <c r="P119" s="109"/>
      <c r="Q119" s="112"/>
    </row>
    <row r="120" spans="1:17" ht="23.1" customHeight="1" x14ac:dyDescent="0.2">
      <c r="A120" s="276">
        <v>89</v>
      </c>
      <c r="B120" s="277" t="s">
        <v>1123</v>
      </c>
      <c r="C120" s="277"/>
      <c r="D120" s="278" t="s">
        <v>1061</v>
      </c>
      <c r="E120" s="279">
        <v>18039.68</v>
      </c>
      <c r="F120" s="279">
        <v>6134.66</v>
      </c>
      <c r="G120" s="279" t="s">
        <v>901</v>
      </c>
      <c r="H120" s="279">
        <v>11364.13</v>
      </c>
      <c r="I120" s="108">
        <f t="shared" si="16"/>
        <v>94.637991339107259</v>
      </c>
      <c r="J120" s="108">
        <f t="shared" si="17"/>
        <v>55.592521652231852</v>
      </c>
      <c r="K120" s="279">
        <f t="shared" si="18"/>
        <v>150.23051299133911</v>
      </c>
      <c r="L120" s="109">
        <f t="shared" si="19"/>
        <v>94.637991339107259</v>
      </c>
      <c r="M120" s="109">
        <f t="shared" si="20"/>
        <v>11364.13</v>
      </c>
      <c r="N120" s="109">
        <f t="shared" si="21"/>
        <v>55.592521652231852</v>
      </c>
      <c r="O120" s="109">
        <f t="shared" si="22"/>
        <v>6675.5500000000011</v>
      </c>
      <c r="P120" s="109">
        <f t="shared" si="23"/>
        <v>18039.68</v>
      </c>
      <c r="Q120" s="112"/>
    </row>
    <row r="121" spans="1:17" ht="23.1" customHeight="1" x14ac:dyDescent="0.2">
      <c r="A121" s="276">
        <v>90</v>
      </c>
      <c r="B121" s="277" t="s">
        <v>1124</v>
      </c>
      <c r="C121" s="277"/>
      <c r="D121" s="278" t="s">
        <v>1061</v>
      </c>
      <c r="E121" s="279">
        <v>29993.82</v>
      </c>
      <c r="F121" s="279">
        <v>776.34</v>
      </c>
      <c r="G121" s="279" t="s">
        <v>902</v>
      </c>
      <c r="H121" s="279">
        <v>28279.19</v>
      </c>
      <c r="I121" s="108">
        <f t="shared" si="16"/>
        <v>235.50291472351765</v>
      </c>
      <c r="J121" s="108">
        <f t="shared" si="17"/>
        <v>14.279063957361767</v>
      </c>
      <c r="K121" s="279">
        <f t="shared" si="18"/>
        <v>249.7819786808794</v>
      </c>
      <c r="L121" s="109">
        <f t="shared" si="19"/>
        <v>235.50291472351765</v>
      </c>
      <c r="M121" s="109">
        <f t="shared" si="20"/>
        <v>28279.19</v>
      </c>
      <c r="N121" s="109">
        <f t="shared" si="21"/>
        <v>14.279063957361767</v>
      </c>
      <c r="O121" s="109">
        <f t="shared" si="22"/>
        <v>1714.630000000001</v>
      </c>
      <c r="P121" s="109">
        <f t="shared" si="23"/>
        <v>29993.82</v>
      </c>
      <c r="Q121" s="112"/>
    </row>
    <row r="122" spans="1:17" ht="23.1" customHeight="1" x14ac:dyDescent="0.2">
      <c r="A122" s="276">
        <v>91</v>
      </c>
      <c r="B122" s="277" t="s">
        <v>1125</v>
      </c>
      <c r="C122" s="277"/>
      <c r="D122" s="278" t="s">
        <v>1061</v>
      </c>
      <c r="E122" s="279">
        <v>7336.32</v>
      </c>
      <c r="F122" s="279">
        <v>1339.28</v>
      </c>
      <c r="G122" s="279" t="s">
        <v>903</v>
      </c>
      <c r="H122" s="279">
        <v>5681.1</v>
      </c>
      <c r="I122" s="108">
        <f t="shared" si="16"/>
        <v>47.310959360426388</v>
      </c>
      <c r="J122" s="108">
        <f t="shared" si="17"/>
        <v>13.784310459693533</v>
      </c>
      <c r="K122" s="279">
        <f t="shared" si="18"/>
        <v>61.095269820119924</v>
      </c>
      <c r="L122" s="109">
        <f t="shared" si="19"/>
        <v>47.310959360426388</v>
      </c>
      <c r="M122" s="109">
        <f t="shared" si="20"/>
        <v>5681.1</v>
      </c>
      <c r="N122" s="109">
        <f t="shared" si="21"/>
        <v>13.784310459693533</v>
      </c>
      <c r="O122" s="109">
        <f t="shared" si="22"/>
        <v>1655.2199999999993</v>
      </c>
      <c r="P122" s="109">
        <f t="shared" si="23"/>
        <v>7336.32</v>
      </c>
      <c r="Q122" s="112"/>
    </row>
    <row r="123" spans="1:17" ht="23.1" customHeight="1" x14ac:dyDescent="0.2">
      <c r="A123" s="276">
        <v>92</v>
      </c>
      <c r="B123" s="277" t="s">
        <v>904</v>
      </c>
      <c r="C123" s="277"/>
      <c r="D123" s="278">
        <v>7.2047999999999996</v>
      </c>
      <c r="E123" s="279">
        <v>44209.95</v>
      </c>
      <c r="F123" s="279">
        <v>10219.290000000001</v>
      </c>
      <c r="G123" s="279">
        <v>2834.51</v>
      </c>
      <c r="H123" s="279">
        <v>31156.15</v>
      </c>
      <c r="I123" s="108">
        <f t="shared" si="16"/>
        <v>4324.3601487896958</v>
      </c>
      <c r="J123" s="108">
        <f t="shared" si="17"/>
        <v>1811.81989784588</v>
      </c>
      <c r="K123" s="279">
        <f t="shared" si="18"/>
        <v>6136.1800466355762</v>
      </c>
      <c r="L123" s="109">
        <f t="shared" si="19"/>
        <v>4324.3601487896958</v>
      </c>
      <c r="M123" s="109">
        <f t="shared" si="20"/>
        <v>31156.149999999998</v>
      </c>
      <c r="N123" s="109">
        <f t="shared" si="21"/>
        <v>1811.81989784588</v>
      </c>
      <c r="O123" s="109">
        <f t="shared" si="22"/>
        <v>13053.799999999996</v>
      </c>
      <c r="P123" s="109">
        <f t="shared" si="23"/>
        <v>44209.95</v>
      </c>
      <c r="Q123" s="112"/>
    </row>
    <row r="124" spans="1:17" ht="23.1" customHeight="1" x14ac:dyDescent="0.2">
      <c r="A124" s="276">
        <v>93</v>
      </c>
      <c r="B124" s="277" t="s">
        <v>1126</v>
      </c>
      <c r="C124" s="277"/>
      <c r="D124" s="278" t="s">
        <v>1061</v>
      </c>
      <c r="E124" s="279">
        <v>7336.32</v>
      </c>
      <c r="F124" s="279">
        <v>1339.28</v>
      </c>
      <c r="G124" s="279" t="s">
        <v>903</v>
      </c>
      <c r="H124" s="279">
        <v>5681.1</v>
      </c>
      <c r="I124" s="108">
        <f t="shared" si="16"/>
        <v>47.310959360426388</v>
      </c>
      <c r="J124" s="108">
        <f t="shared" si="17"/>
        <v>13.784310459693533</v>
      </c>
      <c r="K124" s="279">
        <f t="shared" si="18"/>
        <v>61.095269820119924</v>
      </c>
      <c r="L124" s="109">
        <f t="shared" si="19"/>
        <v>47.310959360426388</v>
      </c>
      <c r="M124" s="109">
        <f t="shared" si="20"/>
        <v>5681.1</v>
      </c>
      <c r="N124" s="109">
        <f t="shared" si="21"/>
        <v>13.784310459693533</v>
      </c>
      <c r="O124" s="109">
        <f t="shared" si="22"/>
        <v>1655.2199999999993</v>
      </c>
      <c r="P124" s="109">
        <f t="shared" si="23"/>
        <v>7336.32</v>
      </c>
      <c r="Q124" s="112"/>
    </row>
    <row r="125" spans="1:17" ht="23.1" customHeight="1" x14ac:dyDescent="0.2">
      <c r="A125" s="276">
        <v>94</v>
      </c>
      <c r="B125" s="277" t="s">
        <v>1123</v>
      </c>
      <c r="C125" s="277"/>
      <c r="D125" s="278" t="s">
        <v>1061</v>
      </c>
      <c r="E125" s="279">
        <v>18039.68</v>
      </c>
      <c r="F125" s="279">
        <v>6134.66</v>
      </c>
      <c r="G125" s="279" t="s">
        <v>901</v>
      </c>
      <c r="H125" s="279">
        <v>11364.13</v>
      </c>
      <c r="I125" s="108">
        <f t="shared" si="16"/>
        <v>94.637991339107259</v>
      </c>
      <c r="J125" s="108">
        <f t="shared" si="17"/>
        <v>55.592521652231852</v>
      </c>
      <c r="K125" s="279">
        <f t="shared" si="18"/>
        <v>150.23051299133911</v>
      </c>
      <c r="L125" s="109">
        <f t="shared" si="19"/>
        <v>94.637991339107259</v>
      </c>
      <c r="M125" s="109">
        <f t="shared" si="20"/>
        <v>11364.13</v>
      </c>
      <c r="N125" s="109">
        <f t="shared" si="21"/>
        <v>55.592521652231852</v>
      </c>
      <c r="O125" s="109">
        <f t="shared" si="22"/>
        <v>6675.5500000000011</v>
      </c>
      <c r="P125" s="109">
        <f t="shared" si="23"/>
        <v>18039.68</v>
      </c>
      <c r="Q125" s="112"/>
    </row>
    <row r="126" spans="1:17" ht="23.1" customHeight="1" x14ac:dyDescent="0.2">
      <c r="A126" s="322" t="s">
        <v>514</v>
      </c>
      <c r="B126" s="323"/>
      <c r="C126" s="323"/>
      <c r="D126" s="323"/>
      <c r="E126" s="323"/>
      <c r="F126" s="323"/>
      <c r="G126" s="323"/>
      <c r="H126" s="323"/>
      <c r="I126" s="108"/>
      <c r="J126" s="108"/>
      <c r="K126" s="279"/>
      <c r="L126" s="109"/>
      <c r="M126" s="109"/>
      <c r="N126" s="109"/>
      <c r="O126" s="109"/>
      <c r="P126" s="109"/>
      <c r="Q126" s="112"/>
    </row>
    <row r="127" spans="1:17" ht="23.1" customHeight="1" x14ac:dyDescent="0.2">
      <c r="A127" s="276">
        <v>95</v>
      </c>
      <c r="B127" s="277" t="s">
        <v>1123</v>
      </c>
      <c r="C127" s="277"/>
      <c r="D127" s="278" t="s">
        <v>1062</v>
      </c>
      <c r="E127" s="279">
        <v>2373.64</v>
      </c>
      <c r="F127" s="279">
        <v>807.19</v>
      </c>
      <c r="G127" s="279" t="s">
        <v>905</v>
      </c>
      <c r="H127" s="279">
        <v>1495.28</v>
      </c>
      <c r="I127" s="108">
        <f t="shared" si="16"/>
        <v>94.6379746835443</v>
      </c>
      <c r="J127" s="108">
        <f t="shared" si="17"/>
        <v>55.592405063291132</v>
      </c>
      <c r="K127" s="279">
        <f t="shared" si="18"/>
        <v>150.23037974683544</v>
      </c>
      <c r="L127" s="109">
        <f t="shared" si="19"/>
        <v>94.6379746835443</v>
      </c>
      <c r="M127" s="109">
        <f t="shared" si="20"/>
        <v>1495.28</v>
      </c>
      <c r="N127" s="109">
        <f t="shared" si="21"/>
        <v>55.592405063291132</v>
      </c>
      <c r="O127" s="109">
        <f t="shared" si="22"/>
        <v>878.3599999999999</v>
      </c>
      <c r="P127" s="109">
        <f t="shared" si="23"/>
        <v>2373.64</v>
      </c>
      <c r="Q127" s="112"/>
    </row>
    <row r="128" spans="1:17" ht="23.1" customHeight="1" x14ac:dyDescent="0.2">
      <c r="A128" s="276">
        <v>96</v>
      </c>
      <c r="B128" s="277" t="s">
        <v>1127</v>
      </c>
      <c r="C128" s="277"/>
      <c r="D128" s="278" t="s">
        <v>1062</v>
      </c>
      <c r="E128" s="279">
        <v>3157.24</v>
      </c>
      <c r="F128" s="279">
        <v>81.72</v>
      </c>
      <c r="G128" s="279" t="s">
        <v>906</v>
      </c>
      <c r="H128" s="279">
        <v>2976.75</v>
      </c>
      <c r="I128" s="108">
        <f t="shared" si="16"/>
        <v>188.40189873417719</v>
      </c>
      <c r="J128" s="108">
        <f t="shared" si="17"/>
        <v>11.423417721518973</v>
      </c>
      <c r="K128" s="279">
        <f t="shared" si="18"/>
        <v>199.82531645569617</v>
      </c>
      <c r="L128" s="109">
        <f t="shared" si="19"/>
        <v>188.40189873417719</v>
      </c>
      <c r="M128" s="109">
        <f t="shared" si="20"/>
        <v>2976.75</v>
      </c>
      <c r="N128" s="109">
        <f t="shared" si="21"/>
        <v>11.423417721518973</v>
      </c>
      <c r="O128" s="109">
        <f t="shared" si="22"/>
        <v>180.48999999999978</v>
      </c>
      <c r="P128" s="109">
        <f t="shared" si="23"/>
        <v>3157.24</v>
      </c>
      <c r="Q128" s="112"/>
    </row>
    <row r="129" spans="1:17" ht="23.1" customHeight="1" x14ac:dyDescent="0.2">
      <c r="A129" s="276">
        <v>97</v>
      </c>
      <c r="B129" s="277" t="s">
        <v>1125</v>
      </c>
      <c r="C129" s="277"/>
      <c r="D129" s="278" t="s">
        <v>1062</v>
      </c>
      <c r="E129" s="279">
        <v>965.31</v>
      </c>
      <c r="F129" s="279">
        <v>176.22</v>
      </c>
      <c r="G129" s="279" t="s">
        <v>907</v>
      </c>
      <c r="H129" s="279">
        <v>747.52</v>
      </c>
      <c r="I129" s="108">
        <f t="shared" si="16"/>
        <v>47.311392405063287</v>
      </c>
      <c r="J129" s="108">
        <f t="shared" si="17"/>
        <v>13.784177215189871</v>
      </c>
      <c r="K129" s="279">
        <f t="shared" si="18"/>
        <v>61.095569620253158</v>
      </c>
      <c r="L129" s="109">
        <f t="shared" si="19"/>
        <v>47.311392405063287</v>
      </c>
      <c r="M129" s="109">
        <f t="shared" si="20"/>
        <v>747.52</v>
      </c>
      <c r="N129" s="109">
        <f t="shared" si="21"/>
        <v>13.784177215189871</v>
      </c>
      <c r="O129" s="109">
        <f t="shared" si="22"/>
        <v>217.78999999999996</v>
      </c>
      <c r="P129" s="109">
        <f t="shared" si="23"/>
        <v>965.31</v>
      </c>
      <c r="Q129" s="112"/>
    </row>
    <row r="130" spans="1:17" ht="23.1" customHeight="1" x14ac:dyDescent="0.2">
      <c r="A130" s="276">
        <v>98</v>
      </c>
      <c r="B130" s="277" t="s">
        <v>904</v>
      </c>
      <c r="C130" s="277"/>
      <c r="D130" s="278">
        <v>0.94799999999999995</v>
      </c>
      <c r="E130" s="279">
        <v>5817.1</v>
      </c>
      <c r="F130" s="279">
        <v>1344.64</v>
      </c>
      <c r="G130" s="279">
        <v>372.96</v>
      </c>
      <c r="H130" s="279">
        <v>4099.5</v>
      </c>
      <c r="I130" s="108">
        <f t="shared" si="16"/>
        <v>4324.3670886075952</v>
      </c>
      <c r="J130" s="108">
        <f t="shared" si="17"/>
        <v>1811.8143459915616</v>
      </c>
      <c r="K130" s="279">
        <f t="shared" si="18"/>
        <v>6136.181434599157</v>
      </c>
      <c r="L130" s="109">
        <v>4324</v>
      </c>
      <c r="M130" s="109">
        <f t="shared" si="20"/>
        <v>4099.152</v>
      </c>
      <c r="N130" s="109">
        <v>1811.81989784588</v>
      </c>
      <c r="O130" s="109">
        <f t="shared" si="22"/>
        <v>1717.6052631578941</v>
      </c>
      <c r="P130" s="109">
        <f t="shared" si="23"/>
        <v>5816.7572631578942</v>
      </c>
      <c r="Q130" s="112"/>
    </row>
    <row r="131" spans="1:17" ht="23.1" customHeight="1" x14ac:dyDescent="0.2">
      <c r="A131" s="276">
        <v>99</v>
      </c>
      <c r="B131" s="277" t="s">
        <v>1126</v>
      </c>
      <c r="C131" s="277"/>
      <c r="D131" s="278" t="s">
        <v>1062</v>
      </c>
      <c r="E131" s="279">
        <v>965.31</v>
      </c>
      <c r="F131" s="279">
        <v>176.22</v>
      </c>
      <c r="G131" s="279" t="s">
        <v>907</v>
      </c>
      <c r="H131" s="279">
        <v>747.52</v>
      </c>
      <c r="I131" s="108">
        <f t="shared" si="16"/>
        <v>47.311392405063287</v>
      </c>
      <c r="J131" s="108">
        <f t="shared" si="17"/>
        <v>13.784177215189871</v>
      </c>
      <c r="K131" s="279">
        <f t="shared" si="18"/>
        <v>61.095569620253158</v>
      </c>
      <c r="L131" s="109">
        <f t="shared" si="19"/>
        <v>47.311392405063287</v>
      </c>
      <c r="M131" s="109">
        <f t="shared" si="20"/>
        <v>747.52</v>
      </c>
      <c r="N131" s="109">
        <f t="shared" si="21"/>
        <v>13.784177215189871</v>
      </c>
      <c r="O131" s="109">
        <f t="shared" si="22"/>
        <v>217.78999999999996</v>
      </c>
      <c r="P131" s="109">
        <f t="shared" si="23"/>
        <v>965.31</v>
      </c>
      <c r="Q131" s="112"/>
    </row>
    <row r="132" spans="1:17" ht="23.1" customHeight="1" x14ac:dyDescent="0.2">
      <c r="A132" s="276">
        <v>100</v>
      </c>
      <c r="B132" s="277" t="s">
        <v>1123</v>
      </c>
      <c r="C132" s="277"/>
      <c r="D132" s="278" t="s">
        <v>1062</v>
      </c>
      <c r="E132" s="279">
        <v>2373.64</v>
      </c>
      <c r="F132" s="279">
        <v>807.19</v>
      </c>
      <c r="G132" s="279" t="s">
        <v>905</v>
      </c>
      <c r="H132" s="279">
        <v>1495.28</v>
      </c>
      <c r="I132" s="108">
        <f t="shared" si="16"/>
        <v>94.6379746835443</v>
      </c>
      <c r="J132" s="108">
        <f t="shared" si="17"/>
        <v>55.592405063291132</v>
      </c>
      <c r="K132" s="279">
        <f t="shared" si="18"/>
        <v>150.23037974683544</v>
      </c>
      <c r="L132" s="109">
        <f t="shared" si="19"/>
        <v>94.6379746835443</v>
      </c>
      <c r="M132" s="109">
        <f t="shared" si="20"/>
        <v>1495.28</v>
      </c>
      <c r="N132" s="109">
        <f t="shared" si="21"/>
        <v>55.592405063291132</v>
      </c>
      <c r="O132" s="109">
        <f t="shared" si="22"/>
        <v>878.3599999999999</v>
      </c>
      <c r="P132" s="109">
        <f t="shared" si="23"/>
        <v>2373.64</v>
      </c>
      <c r="Q132" s="112"/>
    </row>
    <row r="133" spans="1:17" ht="23.1" customHeight="1" x14ac:dyDescent="0.2">
      <c r="A133" s="322" t="s">
        <v>529</v>
      </c>
      <c r="B133" s="323"/>
      <c r="C133" s="323"/>
      <c r="D133" s="323"/>
      <c r="E133" s="323"/>
      <c r="F133" s="323"/>
      <c r="G133" s="323"/>
      <c r="H133" s="323"/>
      <c r="I133" s="108"/>
      <c r="J133" s="108"/>
      <c r="K133" s="279"/>
      <c r="L133" s="109"/>
      <c r="M133" s="109"/>
      <c r="N133" s="109"/>
      <c r="O133" s="109"/>
      <c r="P133" s="109"/>
      <c r="Q133" s="112"/>
    </row>
    <row r="134" spans="1:17" ht="23.1" customHeight="1" x14ac:dyDescent="0.2">
      <c r="A134" s="276">
        <v>101</v>
      </c>
      <c r="B134" s="277" t="s">
        <v>1123</v>
      </c>
      <c r="C134" s="277"/>
      <c r="D134" s="278" t="s">
        <v>1045</v>
      </c>
      <c r="E134" s="279">
        <v>450.69</v>
      </c>
      <c r="F134" s="279">
        <v>153.26</v>
      </c>
      <c r="G134" s="279" t="s">
        <v>908</v>
      </c>
      <c r="H134" s="279">
        <v>283.92</v>
      </c>
      <c r="I134" s="108">
        <f t="shared" si="16"/>
        <v>94.64</v>
      </c>
      <c r="J134" s="108">
        <f t="shared" si="17"/>
        <v>55.589999999999996</v>
      </c>
      <c r="K134" s="279">
        <f t="shared" si="18"/>
        <v>150.22999999999999</v>
      </c>
      <c r="L134" s="109">
        <f t="shared" si="19"/>
        <v>94.64</v>
      </c>
      <c r="M134" s="109">
        <f t="shared" si="20"/>
        <v>283.92</v>
      </c>
      <c r="N134" s="109">
        <f t="shared" si="21"/>
        <v>55.589999999999996</v>
      </c>
      <c r="O134" s="109">
        <f t="shared" si="22"/>
        <v>166.76999999999998</v>
      </c>
      <c r="P134" s="109">
        <f t="shared" si="23"/>
        <v>450.69</v>
      </c>
      <c r="Q134" s="112"/>
    </row>
    <row r="135" spans="1:17" ht="23.1" customHeight="1" x14ac:dyDescent="0.2">
      <c r="A135" s="276">
        <v>102</v>
      </c>
      <c r="B135" s="277" t="s">
        <v>1128</v>
      </c>
      <c r="C135" s="277"/>
      <c r="D135" s="278" t="s">
        <v>1045</v>
      </c>
      <c r="E135" s="279">
        <v>299.74</v>
      </c>
      <c r="F135" s="279">
        <v>7.76</v>
      </c>
      <c r="G135" s="279" t="s">
        <v>909</v>
      </c>
      <c r="H135" s="279">
        <v>282.60000000000002</v>
      </c>
      <c r="I135" s="108">
        <f t="shared" si="16"/>
        <v>94.2</v>
      </c>
      <c r="J135" s="108">
        <f t="shared" si="17"/>
        <v>5.7133333333333285</v>
      </c>
      <c r="K135" s="279">
        <f t="shared" si="18"/>
        <v>99.913333333333327</v>
      </c>
      <c r="L135" s="109">
        <f t="shared" si="19"/>
        <v>94.2</v>
      </c>
      <c r="M135" s="109">
        <f t="shared" si="20"/>
        <v>282.60000000000002</v>
      </c>
      <c r="N135" s="109">
        <f t="shared" si="21"/>
        <v>5.7133333333333285</v>
      </c>
      <c r="O135" s="109">
        <f t="shared" si="22"/>
        <v>17.139999999999986</v>
      </c>
      <c r="P135" s="109">
        <f t="shared" si="23"/>
        <v>299.74</v>
      </c>
      <c r="Q135" s="112"/>
    </row>
    <row r="136" spans="1:17" ht="23.1" customHeight="1" x14ac:dyDescent="0.2">
      <c r="A136" s="276">
        <v>103</v>
      </c>
      <c r="B136" s="277" t="s">
        <v>1125</v>
      </c>
      <c r="C136" s="277"/>
      <c r="D136" s="278" t="s">
        <v>1045</v>
      </c>
      <c r="E136" s="279">
        <v>183.29</v>
      </c>
      <c r="F136" s="279">
        <v>33.46</v>
      </c>
      <c r="G136" s="279" t="s">
        <v>910</v>
      </c>
      <c r="H136" s="279">
        <v>141.94</v>
      </c>
      <c r="I136" s="108">
        <f t="shared" si="16"/>
        <v>47.313333333333333</v>
      </c>
      <c r="J136" s="108">
        <f t="shared" si="17"/>
        <v>13.783333333333331</v>
      </c>
      <c r="K136" s="279">
        <f t="shared" si="18"/>
        <v>61.096666666666664</v>
      </c>
      <c r="L136" s="109">
        <f t="shared" si="19"/>
        <v>47.313333333333333</v>
      </c>
      <c r="M136" s="109">
        <f t="shared" si="20"/>
        <v>141.94</v>
      </c>
      <c r="N136" s="109">
        <f t="shared" si="21"/>
        <v>13.783333333333331</v>
      </c>
      <c r="O136" s="109">
        <f t="shared" si="22"/>
        <v>41.349999999999994</v>
      </c>
      <c r="P136" s="109">
        <f t="shared" si="23"/>
        <v>183.29</v>
      </c>
      <c r="Q136" s="112"/>
    </row>
    <row r="137" spans="1:17" ht="23.1" customHeight="1" x14ac:dyDescent="0.2">
      <c r="A137" s="276">
        <v>104</v>
      </c>
      <c r="B137" s="277" t="s">
        <v>904</v>
      </c>
      <c r="C137" s="277"/>
      <c r="D137" s="278">
        <v>1.8E-3</v>
      </c>
      <c r="E137" s="279">
        <v>11.05</v>
      </c>
      <c r="F137" s="279">
        <v>2.5499999999999998</v>
      </c>
      <c r="G137" s="279">
        <v>0.71</v>
      </c>
      <c r="H137" s="279">
        <v>7.79</v>
      </c>
      <c r="I137" s="108">
        <f t="shared" si="16"/>
        <v>4327.7777777777783</v>
      </c>
      <c r="J137" s="108">
        <f t="shared" si="17"/>
        <v>1811.1111111111115</v>
      </c>
      <c r="K137" s="279">
        <f t="shared" si="18"/>
        <v>6138.8888888888896</v>
      </c>
      <c r="L137" s="109">
        <v>4324</v>
      </c>
      <c r="M137" s="109">
        <f t="shared" si="20"/>
        <v>7.7831999999999999</v>
      </c>
      <c r="N137" s="109">
        <v>1811.81989784588</v>
      </c>
      <c r="O137" s="109">
        <f t="shared" si="22"/>
        <v>3.2612758161225837</v>
      </c>
      <c r="P137" s="109">
        <f t="shared" si="23"/>
        <v>11.044475816122583</v>
      </c>
      <c r="Q137" s="112"/>
    </row>
    <row r="138" spans="1:17" ht="23.1" customHeight="1" x14ac:dyDescent="0.2">
      <c r="A138" s="276">
        <v>105</v>
      </c>
      <c r="B138" s="277" t="s">
        <v>1126</v>
      </c>
      <c r="C138" s="277"/>
      <c r="D138" s="278" t="s">
        <v>1045</v>
      </c>
      <c r="E138" s="279">
        <v>183.29</v>
      </c>
      <c r="F138" s="279">
        <v>33.46</v>
      </c>
      <c r="G138" s="279" t="s">
        <v>910</v>
      </c>
      <c r="H138" s="279">
        <v>141.94</v>
      </c>
      <c r="I138" s="108">
        <f t="shared" si="16"/>
        <v>47.313333333333333</v>
      </c>
      <c r="J138" s="108">
        <f t="shared" si="17"/>
        <v>13.783333333333331</v>
      </c>
      <c r="K138" s="279">
        <f t="shared" si="18"/>
        <v>61.096666666666664</v>
      </c>
      <c r="L138" s="109">
        <v>47.313333333333333</v>
      </c>
      <c r="M138" s="109">
        <f t="shared" si="20"/>
        <v>141.94</v>
      </c>
      <c r="N138" s="109">
        <v>13.783333333333331</v>
      </c>
      <c r="O138" s="109">
        <f t="shared" si="22"/>
        <v>41.349999999999994</v>
      </c>
      <c r="P138" s="109">
        <f t="shared" si="23"/>
        <v>183.29</v>
      </c>
      <c r="Q138" s="112"/>
    </row>
    <row r="139" spans="1:17" ht="23.1" customHeight="1" x14ac:dyDescent="0.2">
      <c r="A139" s="285">
        <v>106</v>
      </c>
      <c r="B139" s="277" t="s">
        <v>1123</v>
      </c>
      <c r="C139" s="277"/>
      <c r="D139" s="278" t="s">
        <v>1045</v>
      </c>
      <c r="E139" s="279">
        <v>450.69</v>
      </c>
      <c r="F139" s="279">
        <v>153.26</v>
      </c>
      <c r="G139" s="279" t="s">
        <v>908</v>
      </c>
      <c r="H139" s="279">
        <v>283.92</v>
      </c>
      <c r="I139" s="108">
        <f t="shared" si="16"/>
        <v>94.64</v>
      </c>
      <c r="J139" s="108">
        <f t="shared" si="17"/>
        <v>55.589999999999996</v>
      </c>
      <c r="K139" s="279">
        <f t="shared" si="18"/>
        <v>150.22999999999999</v>
      </c>
      <c r="L139" s="109">
        <f t="shared" si="19"/>
        <v>94.64</v>
      </c>
      <c r="M139" s="109">
        <f t="shared" si="20"/>
        <v>283.92</v>
      </c>
      <c r="N139" s="109">
        <f t="shared" si="21"/>
        <v>55.589999999999996</v>
      </c>
      <c r="O139" s="109">
        <f t="shared" si="22"/>
        <v>166.76999999999998</v>
      </c>
      <c r="P139" s="109">
        <f t="shared" si="23"/>
        <v>450.69</v>
      </c>
      <c r="Q139" s="112"/>
    </row>
    <row r="140" spans="1:17" ht="23.1" customHeight="1" x14ac:dyDescent="0.2">
      <c r="A140" s="333" t="s">
        <v>911</v>
      </c>
      <c r="B140" s="334"/>
      <c r="C140" s="334"/>
      <c r="D140" s="335"/>
      <c r="E140" s="288"/>
      <c r="F140" s="288"/>
      <c r="G140" s="288"/>
      <c r="H140" s="288"/>
      <c r="I140" s="108"/>
      <c r="J140" s="108"/>
      <c r="K140" s="279"/>
      <c r="L140" s="109"/>
      <c r="M140" s="109"/>
      <c r="N140" s="109"/>
      <c r="O140" s="109"/>
      <c r="P140" s="109"/>
      <c r="Q140" s="112"/>
    </row>
    <row r="141" spans="1:17" ht="23.1" customHeight="1" x14ac:dyDescent="0.2">
      <c r="A141" s="285">
        <v>107</v>
      </c>
      <c r="B141" s="277" t="s">
        <v>1129</v>
      </c>
      <c r="C141" s="277"/>
      <c r="D141" s="278" t="s">
        <v>1063</v>
      </c>
      <c r="E141" s="279">
        <v>9538.94</v>
      </c>
      <c r="F141" s="279">
        <v>1459.56</v>
      </c>
      <c r="G141" s="279" t="s">
        <v>912</v>
      </c>
      <c r="H141" s="279">
        <v>7246.76</v>
      </c>
      <c r="I141" s="108">
        <f t="shared" ref="I141:I143" si="24">H141/D141</f>
        <v>52.172498200143991</v>
      </c>
      <c r="J141" s="108">
        <f t="shared" ref="J141:J143" si="25">(E141-H141)/D141</f>
        <v>16.502375809935206</v>
      </c>
      <c r="K141" s="279">
        <f t="shared" ref="K141:K143" si="26">I141+J141</f>
        <v>68.674874010079193</v>
      </c>
      <c r="L141" s="109">
        <f t="shared" ref="L141:L143" si="27">I141</f>
        <v>52.172498200143991</v>
      </c>
      <c r="M141" s="109">
        <f t="shared" ref="M141:M143" si="28">L141*D141</f>
        <v>7246.7600000000011</v>
      </c>
      <c r="N141" s="109">
        <f t="shared" ref="N141:N143" si="29">J141</f>
        <v>16.502375809935206</v>
      </c>
      <c r="O141" s="109">
        <f t="shared" ref="O141:O143" si="30">N141*D141</f>
        <v>2292.1800000000003</v>
      </c>
      <c r="P141" s="109">
        <f>M141+O141</f>
        <v>9538.9400000000023</v>
      </c>
      <c r="Q141" s="112"/>
    </row>
    <row r="142" spans="1:17" ht="23.1" customHeight="1" x14ac:dyDescent="0.2">
      <c r="A142" s="285">
        <v>108</v>
      </c>
      <c r="B142" s="277" t="s">
        <v>1003</v>
      </c>
      <c r="C142" s="277"/>
      <c r="D142" s="278">
        <v>9.7230000000000008</v>
      </c>
      <c r="E142" s="279">
        <v>39588.94</v>
      </c>
      <c r="F142" s="279">
        <v>4856.3500000000004</v>
      </c>
      <c r="G142" s="279">
        <v>20.81</v>
      </c>
      <c r="H142" s="279">
        <v>34711.78</v>
      </c>
      <c r="I142" s="108">
        <f t="shared" si="24"/>
        <v>3570.068908773012</v>
      </c>
      <c r="J142" s="108">
        <f t="shared" si="25"/>
        <v>501.61061400802254</v>
      </c>
      <c r="K142" s="279">
        <f t="shared" si="26"/>
        <v>4071.6795227810344</v>
      </c>
      <c r="L142" s="109">
        <f t="shared" si="27"/>
        <v>3570.068908773012</v>
      </c>
      <c r="M142" s="109">
        <f t="shared" si="28"/>
        <v>34711.78</v>
      </c>
      <c r="N142" s="109">
        <f t="shared" si="29"/>
        <v>501.61061400802254</v>
      </c>
      <c r="O142" s="109">
        <f t="shared" si="30"/>
        <v>4877.1600000000035</v>
      </c>
      <c r="P142" s="109">
        <f t="shared" ref="P142:P143" si="31">M142+O142</f>
        <v>39588.94</v>
      </c>
      <c r="Q142" s="112"/>
    </row>
    <row r="143" spans="1:17" ht="23.1" customHeight="1" x14ac:dyDescent="0.2">
      <c r="A143" s="285">
        <v>109</v>
      </c>
      <c r="B143" s="286" t="s">
        <v>1130</v>
      </c>
      <c r="C143" s="286"/>
      <c r="D143" s="287" t="s">
        <v>1063</v>
      </c>
      <c r="E143" s="288">
        <v>30154.61</v>
      </c>
      <c r="F143" s="288">
        <v>7261.37</v>
      </c>
      <c r="G143" s="288" t="s">
        <v>913</v>
      </c>
      <c r="H143" s="288">
        <v>20629.78</v>
      </c>
      <c r="I143" s="108">
        <f t="shared" si="24"/>
        <v>148.52253419726421</v>
      </c>
      <c r="J143" s="108">
        <f t="shared" si="25"/>
        <v>68.573290136789069</v>
      </c>
      <c r="K143" s="279">
        <f t="shared" si="26"/>
        <v>217.09582433405328</v>
      </c>
      <c r="L143" s="109">
        <f t="shared" si="27"/>
        <v>148.52253419726421</v>
      </c>
      <c r="M143" s="109">
        <f t="shared" si="28"/>
        <v>20629.78</v>
      </c>
      <c r="N143" s="109">
        <f t="shared" si="29"/>
        <v>68.573290136789069</v>
      </c>
      <c r="O143" s="109">
        <f t="shared" si="30"/>
        <v>9524.8300000000017</v>
      </c>
      <c r="P143" s="109">
        <f t="shared" si="31"/>
        <v>30154.61</v>
      </c>
      <c r="Q143" s="112"/>
    </row>
    <row r="144" spans="1:17" ht="23.1" customHeight="1" x14ac:dyDescent="0.2">
      <c r="A144" s="326" t="s">
        <v>914</v>
      </c>
      <c r="B144" s="327"/>
      <c r="C144" s="327"/>
      <c r="D144" s="327"/>
      <c r="E144" s="327"/>
      <c r="F144" s="327"/>
      <c r="G144" s="327"/>
      <c r="H144" s="327"/>
      <c r="I144" s="108"/>
      <c r="J144" s="108"/>
      <c r="K144" s="279"/>
      <c r="L144" s="109"/>
      <c r="M144" s="110">
        <f>SUM(M145:M148)</f>
        <v>360686.32</v>
      </c>
      <c r="N144" s="109"/>
      <c r="O144" s="110">
        <f>SUM(O145:O148)</f>
        <v>305239.33</v>
      </c>
      <c r="P144" s="110">
        <f>SUM(P145:P148)</f>
        <v>665925.65000000014</v>
      </c>
      <c r="Q144" s="111">
        <f>P144/$Q$249</f>
        <v>3816.6302728106384</v>
      </c>
    </row>
    <row r="145" spans="1:17" ht="23.1" customHeight="1" x14ac:dyDescent="0.2">
      <c r="A145" s="276">
        <v>110</v>
      </c>
      <c r="B145" s="277" t="s">
        <v>1004</v>
      </c>
      <c r="C145" s="277"/>
      <c r="D145" s="278">
        <v>30.059519999999999</v>
      </c>
      <c r="E145" s="279">
        <v>216133.96</v>
      </c>
      <c r="F145" s="279">
        <v>86806.78</v>
      </c>
      <c r="G145" s="279">
        <v>9644</v>
      </c>
      <c r="H145" s="279">
        <v>119683.18</v>
      </c>
      <c r="I145" s="108">
        <f t="shared" si="16"/>
        <v>3981.539958056549</v>
      </c>
      <c r="J145" s="108">
        <f t="shared" si="17"/>
        <v>3208.6600185232501</v>
      </c>
      <c r="K145" s="279">
        <f t="shared" si="18"/>
        <v>7190.1999765797991</v>
      </c>
      <c r="L145" s="109">
        <f t="shared" si="19"/>
        <v>3981.539958056549</v>
      </c>
      <c r="M145" s="109">
        <f t="shared" si="20"/>
        <v>119683.18</v>
      </c>
      <c r="N145" s="109">
        <f t="shared" si="21"/>
        <v>3208.6600185232501</v>
      </c>
      <c r="O145" s="109">
        <f t="shared" si="22"/>
        <v>96450.78</v>
      </c>
      <c r="P145" s="109">
        <f t="shared" si="23"/>
        <v>216133.96</v>
      </c>
      <c r="Q145" s="112"/>
    </row>
    <row r="146" spans="1:17" ht="23.1" customHeight="1" x14ac:dyDescent="0.2">
      <c r="A146" s="276">
        <v>111</v>
      </c>
      <c r="B146" s="277" t="s">
        <v>1131</v>
      </c>
      <c r="C146" s="277"/>
      <c r="D146" s="278" t="s">
        <v>1064</v>
      </c>
      <c r="E146" s="279">
        <v>268012.83</v>
      </c>
      <c r="F146" s="279">
        <v>134884.59</v>
      </c>
      <c r="G146" s="279" t="s">
        <v>915</v>
      </c>
      <c r="H146" s="279">
        <v>130971.91</v>
      </c>
      <c r="I146" s="108">
        <f t="shared" si="16"/>
        <v>520.30792150007949</v>
      </c>
      <c r="J146" s="108">
        <f t="shared" si="17"/>
        <v>544.41808358493574</v>
      </c>
      <c r="K146" s="279">
        <f t="shared" si="18"/>
        <v>1064.7260050850152</v>
      </c>
      <c r="L146" s="109">
        <f t="shared" si="19"/>
        <v>520.30792150007949</v>
      </c>
      <c r="M146" s="109">
        <f t="shared" si="20"/>
        <v>130971.91</v>
      </c>
      <c r="N146" s="109">
        <f t="shared" si="21"/>
        <v>544.41808358493574</v>
      </c>
      <c r="O146" s="109">
        <f t="shared" si="22"/>
        <v>137040.92000000001</v>
      </c>
      <c r="P146" s="109">
        <f t="shared" si="23"/>
        <v>268012.83</v>
      </c>
      <c r="Q146" s="112"/>
    </row>
    <row r="147" spans="1:17" ht="23.1" customHeight="1" x14ac:dyDescent="0.2">
      <c r="A147" s="276">
        <v>112</v>
      </c>
      <c r="B147" s="277" t="s">
        <v>1132</v>
      </c>
      <c r="C147" s="277"/>
      <c r="D147" s="278" t="s">
        <v>1066</v>
      </c>
      <c r="E147" s="279">
        <v>173834.55</v>
      </c>
      <c r="F147" s="279">
        <v>65212.03</v>
      </c>
      <c r="G147" s="279" t="s">
        <v>916</v>
      </c>
      <c r="H147" s="279">
        <v>104521.04</v>
      </c>
      <c r="I147" s="108">
        <f t="shared" si="16"/>
        <v>1795.8941580756011</v>
      </c>
      <c r="J147" s="108">
        <f t="shared" si="17"/>
        <v>1190.9537800687283</v>
      </c>
      <c r="K147" s="279">
        <f t="shared" si="18"/>
        <v>2986.8479381443294</v>
      </c>
      <c r="L147" s="109">
        <f t="shared" si="19"/>
        <v>1795.8941580756011</v>
      </c>
      <c r="M147" s="109">
        <f t="shared" si="20"/>
        <v>104521.04</v>
      </c>
      <c r="N147" s="109">
        <f t="shared" si="21"/>
        <v>1190.9537800687283</v>
      </c>
      <c r="O147" s="109">
        <f t="shared" si="22"/>
        <v>69313.509999999995</v>
      </c>
      <c r="P147" s="109">
        <f t="shared" si="23"/>
        <v>173834.55</v>
      </c>
      <c r="Q147" s="112"/>
    </row>
    <row r="148" spans="1:17" ht="23.1" customHeight="1" x14ac:dyDescent="0.2">
      <c r="A148" s="285">
        <v>113</v>
      </c>
      <c r="B148" s="286" t="s">
        <v>1133</v>
      </c>
      <c r="C148" s="286"/>
      <c r="D148" s="287" t="s">
        <v>1067</v>
      </c>
      <c r="E148" s="288">
        <v>7944.31</v>
      </c>
      <c r="F148" s="288">
        <v>2400.73</v>
      </c>
      <c r="G148" s="288">
        <v>33.39</v>
      </c>
      <c r="H148" s="288">
        <v>5510.19</v>
      </c>
      <c r="I148" s="108">
        <f t="shared" si="16"/>
        <v>15.612080103359171</v>
      </c>
      <c r="J148" s="108">
        <f t="shared" si="17"/>
        <v>6.8966181603880523</v>
      </c>
      <c r="K148" s="279">
        <f t="shared" si="18"/>
        <v>22.508698263747224</v>
      </c>
      <c r="L148" s="109">
        <f t="shared" si="19"/>
        <v>15.612080103359171</v>
      </c>
      <c r="M148" s="109">
        <f t="shared" si="20"/>
        <v>5510.19</v>
      </c>
      <c r="N148" s="109">
        <f t="shared" si="21"/>
        <v>6.8966181603880523</v>
      </c>
      <c r="O148" s="109">
        <f t="shared" si="22"/>
        <v>2434.1200000000008</v>
      </c>
      <c r="P148" s="109">
        <f t="shared" si="23"/>
        <v>7944.31</v>
      </c>
      <c r="Q148" s="112"/>
    </row>
    <row r="149" spans="1:17" ht="23.1" customHeight="1" x14ac:dyDescent="0.2">
      <c r="A149" s="326" t="s">
        <v>590</v>
      </c>
      <c r="B149" s="327"/>
      <c r="C149" s="327"/>
      <c r="D149" s="327"/>
      <c r="E149" s="327"/>
      <c r="F149" s="327"/>
      <c r="G149" s="327"/>
      <c r="H149" s="327"/>
      <c r="I149" s="108"/>
      <c r="J149" s="108"/>
      <c r="K149" s="279"/>
      <c r="L149" s="109"/>
      <c r="M149" s="110">
        <f>SUM(M150:M167)</f>
        <v>106174.59999999998</v>
      </c>
      <c r="N149" s="109"/>
      <c r="O149" s="110">
        <f>SUM(O150:O167)</f>
        <v>24946.140000000003</v>
      </c>
      <c r="P149" s="110">
        <f>SUM(P150:P167)</f>
        <v>131120.74</v>
      </c>
      <c r="Q149" s="111">
        <f>P149/$Q$249</f>
        <v>751.49438331040801</v>
      </c>
    </row>
    <row r="150" spans="1:17" ht="23.1" customHeight="1" x14ac:dyDescent="0.2">
      <c r="A150" s="322" t="s">
        <v>591</v>
      </c>
      <c r="B150" s="323"/>
      <c r="C150" s="323"/>
      <c r="D150" s="323"/>
      <c r="E150" s="323"/>
      <c r="F150" s="323"/>
      <c r="G150" s="323"/>
      <c r="H150" s="323"/>
      <c r="I150" s="108"/>
      <c r="J150" s="108"/>
      <c r="K150" s="279"/>
      <c r="L150" s="109"/>
      <c r="M150" s="109"/>
      <c r="N150" s="109"/>
      <c r="O150" s="109"/>
      <c r="P150" s="109"/>
      <c r="Q150" s="112"/>
    </row>
    <row r="151" spans="1:17" ht="23.1" customHeight="1" x14ac:dyDescent="0.2">
      <c r="A151" s="276">
        <v>114</v>
      </c>
      <c r="B151" s="277" t="s">
        <v>856</v>
      </c>
      <c r="C151" s="277"/>
      <c r="D151" s="278">
        <v>3.0295999999999998</v>
      </c>
      <c r="E151" s="279">
        <v>5659.5</v>
      </c>
      <c r="F151" s="279">
        <v>1452.63</v>
      </c>
      <c r="G151" s="279" t="s">
        <v>1005</v>
      </c>
      <c r="H151" s="279">
        <v>3613.04</v>
      </c>
      <c r="I151" s="108">
        <f t="shared" ref="I151:I206" si="32">H151/D151</f>
        <v>1192.5798785318195</v>
      </c>
      <c r="J151" s="108">
        <f t="shared" ref="J151:J206" si="33">(E151-H151)/D151</f>
        <v>675.48851333509378</v>
      </c>
      <c r="K151" s="279">
        <f t="shared" ref="K151:K206" si="34">I151+J151</f>
        <v>1868.0683918669133</v>
      </c>
      <c r="L151" s="109">
        <f t="shared" si="19"/>
        <v>1192.5798785318195</v>
      </c>
      <c r="M151" s="109">
        <f t="shared" si="20"/>
        <v>3613.0400000000004</v>
      </c>
      <c r="N151" s="109">
        <f t="shared" si="21"/>
        <v>675.48851333509378</v>
      </c>
      <c r="O151" s="109">
        <f t="shared" si="22"/>
        <v>2046.46</v>
      </c>
      <c r="P151" s="109">
        <f t="shared" si="23"/>
        <v>5659.5</v>
      </c>
      <c r="Q151" s="112"/>
    </row>
    <row r="152" spans="1:17" ht="23.1" customHeight="1" x14ac:dyDescent="0.2">
      <c r="A152" s="276">
        <v>115</v>
      </c>
      <c r="B152" s="277" t="s">
        <v>1134</v>
      </c>
      <c r="C152" s="277"/>
      <c r="D152" s="278" t="s">
        <v>1068</v>
      </c>
      <c r="E152" s="279">
        <v>14767.88</v>
      </c>
      <c r="F152" s="279">
        <v>1832.74</v>
      </c>
      <c r="G152" s="279" t="s">
        <v>917</v>
      </c>
      <c r="H152" s="279">
        <v>12499.64</v>
      </c>
      <c r="I152" s="108">
        <f t="shared" si="32"/>
        <v>7440.2619047619046</v>
      </c>
      <c r="J152" s="108">
        <f t="shared" si="33"/>
        <v>1350.1428571428571</v>
      </c>
      <c r="K152" s="279">
        <f t="shared" si="34"/>
        <v>8790.4047619047615</v>
      </c>
      <c r="L152" s="109">
        <f t="shared" si="19"/>
        <v>7440.2619047619046</v>
      </c>
      <c r="M152" s="109">
        <f t="shared" si="20"/>
        <v>12499.64</v>
      </c>
      <c r="N152" s="109">
        <f t="shared" si="21"/>
        <v>1350.1428571428571</v>
      </c>
      <c r="O152" s="109">
        <f t="shared" si="22"/>
        <v>2268.2399999999998</v>
      </c>
      <c r="P152" s="109">
        <f t="shared" si="23"/>
        <v>14767.88</v>
      </c>
      <c r="Q152" s="112"/>
    </row>
    <row r="153" spans="1:17" ht="23.1" customHeight="1" x14ac:dyDescent="0.2">
      <c r="A153" s="276">
        <v>116</v>
      </c>
      <c r="B153" s="277" t="s">
        <v>1135</v>
      </c>
      <c r="C153" s="277"/>
      <c r="D153" s="278" t="s">
        <v>1069</v>
      </c>
      <c r="E153" s="279">
        <v>59545.41</v>
      </c>
      <c r="F153" s="279">
        <v>2573</v>
      </c>
      <c r="G153" s="279" t="s">
        <v>918</v>
      </c>
      <c r="H153" s="279">
        <v>55019.12</v>
      </c>
      <c r="I153" s="108">
        <f t="shared" si="32"/>
        <v>6549.8952380952378</v>
      </c>
      <c r="J153" s="108">
        <f t="shared" si="33"/>
        <v>538.84404761904773</v>
      </c>
      <c r="K153" s="279">
        <f t="shared" si="34"/>
        <v>7088.7392857142859</v>
      </c>
      <c r="L153" s="109">
        <f t="shared" si="19"/>
        <v>6549.8952380952378</v>
      </c>
      <c r="M153" s="109">
        <f t="shared" si="20"/>
        <v>55019.12</v>
      </c>
      <c r="N153" s="109">
        <f t="shared" si="21"/>
        <v>538.84404761904773</v>
      </c>
      <c r="O153" s="109">
        <f t="shared" si="22"/>
        <v>4526.2900000000009</v>
      </c>
      <c r="P153" s="109">
        <f t="shared" si="23"/>
        <v>59545.41</v>
      </c>
      <c r="Q153" s="112"/>
    </row>
    <row r="154" spans="1:17" ht="23.1" customHeight="1" x14ac:dyDescent="0.2">
      <c r="A154" s="276">
        <v>117</v>
      </c>
      <c r="B154" s="277" t="s">
        <v>919</v>
      </c>
      <c r="C154" s="277"/>
      <c r="D154" s="278">
        <v>0.10176</v>
      </c>
      <c r="E154" s="279">
        <v>5691.78</v>
      </c>
      <c r="F154" s="279">
        <v>949.74</v>
      </c>
      <c r="G154" s="279" t="s">
        <v>920</v>
      </c>
      <c r="H154" s="279">
        <v>4707.3100000000004</v>
      </c>
      <c r="I154" s="108">
        <f t="shared" si="32"/>
        <v>46258.942610062899</v>
      </c>
      <c r="J154" s="108">
        <f t="shared" si="33"/>
        <v>9674.4300314465345</v>
      </c>
      <c r="K154" s="279">
        <f t="shared" si="34"/>
        <v>55933.372641509435</v>
      </c>
      <c r="L154" s="109">
        <f t="shared" si="19"/>
        <v>46258.942610062899</v>
      </c>
      <c r="M154" s="109">
        <f t="shared" si="20"/>
        <v>4707.3100000000004</v>
      </c>
      <c r="N154" s="109">
        <f t="shared" si="21"/>
        <v>9674.4300314465345</v>
      </c>
      <c r="O154" s="109">
        <f t="shared" si="22"/>
        <v>984.46999999999935</v>
      </c>
      <c r="P154" s="109">
        <f t="shared" si="23"/>
        <v>5691.78</v>
      </c>
      <c r="Q154" s="112"/>
    </row>
    <row r="155" spans="1:17" ht="23.1" customHeight="1" x14ac:dyDescent="0.2">
      <c r="A155" s="322" t="s">
        <v>614</v>
      </c>
      <c r="B155" s="323"/>
      <c r="C155" s="323"/>
      <c r="D155" s="323"/>
      <c r="E155" s="323"/>
      <c r="F155" s="323"/>
      <c r="G155" s="323"/>
      <c r="H155" s="323"/>
      <c r="I155" s="108"/>
      <c r="J155" s="108"/>
      <c r="K155" s="279"/>
      <c r="L155" s="109"/>
      <c r="M155" s="109"/>
      <c r="N155" s="109"/>
      <c r="O155" s="109"/>
      <c r="P155" s="109"/>
      <c r="Q155" s="112"/>
    </row>
    <row r="156" spans="1:17" ht="23.1" customHeight="1" x14ac:dyDescent="0.2">
      <c r="A156" s="276">
        <v>118</v>
      </c>
      <c r="B156" s="277" t="s">
        <v>1006</v>
      </c>
      <c r="C156" s="277"/>
      <c r="D156" s="278">
        <v>1.85</v>
      </c>
      <c r="E156" s="279">
        <v>29947.56</v>
      </c>
      <c r="F156" s="279">
        <v>12499.14</v>
      </c>
      <c r="G156" s="279" t="s">
        <v>1007</v>
      </c>
      <c r="H156" s="279">
        <v>16811.98</v>
      </c>
      <c r="I156" s="108">
        <f t="shared" si="32"/>
        <v>9087.5567567567559</v>
      </c>
      <c r="J156" s="108">
        <f t="shared" si="33"/>
        <v>7100.3135135135144</v>
      </c>
      <c r="K156" s="279">
        <f t="shared" si="34"/>
        <v>16187.87027027027</v>
      </c>
      <c r="L156" s="109">
        <f t="shared" ref="L156:L219" si="35">I156</f>
        <v>9087.5567567567559</v>
      </c>
      <c r="M156" s="109">
        <f t="shared" ref="M156:M219" si="36">L156*D156</f>
        <v>16811.98</v>
      </c>
      <c r="N156" s="109">
        <f t="shared" ref="N156:N219" si="37">J156</f>
        <v>7100.3135135135144</v>
      </c>
      <c r="O156" s="109">
        <f t="shared" ref="O156:O219" si="38">N156*D156</f>
        <v>13135.580000000002</v>
      </c>
      <c r="P156" s="109">
        <f t="shared" ref="P156:P219" si="39">M156+O156</f>
        <v>29947.56</v>
      </c>
      <c r="Q156" s="112"/>
    </row>
    <row r="157" spans="1:17" ht="23.1" customHeight="1" x14ac:dyDescent="0.2">
      <c r="A157" s="276">
        <v>119</v>
      </c>
      <c r="B157" s="277" t="s">
        <v>1113</v>
      </c>
      <c r="C157" s="277"/>
      <c r="D157" s="278" t="s">
        <v>1070</v>
      </c>
      <c r="E157" s="279">
        <v>10272.299999999999</v>
      </c>
      <c r="F157" s="279">
        <v>1284.0999999999999</v>
      </c>
      <c r="G157" s="279" t="s">
        <v>921</v>
      </c>
      <c r="H157" s="279">
        <v>8750.9</v>
      </c>
      <c r="I157" s="108">
        <f t="shared" si="32"/>
        <v>395.07449209932281</v>
      </c>
      <c r="J157" s="108">
        <f t="shared" si="33"/>
        <v>68.686230248306984</v>
      </c>
      <c r="K157" s="279">
        <f t="shared" si="34"/>
        <v>463.76072234762978</v>
      </c>
      <c r="L157" s="109">
        <f t="shared" si="35"/>
        <v>395.07449209932281</v>
      </c>
      <c r="M157" s="109">
        <f t="shared" si="36"/>
        <v>8750.9</v>
      </c>
      <c r="N157" s="109">
        <f t="shared" si="37"/>
        <v>68.686230248306984</v>
      </c>
      <c r="O157" s="109">
        <f t="shared" si="38"/>
        <v>1521.3999999999996</v>
      </c>
      <c r="P157" s="109">
        <f t="shared" si="39"/>
        <v>10272.299999999999</v>
      </c>
      <c r="Q157" s="112"/>
    </row>
    <row r="158" spans="1:17" ht="23.1" customHeight="1" x14ac:dyDescent="0.2">
      <c r="A158" s="276">
        <v>120</v>
      </c>
      <c r="B158" s="277" t="s">
        <v>1114</v>
      </c>
      <c r="C158" s="277"/>
      <c r="D158" s="278" t="s">
        <v>1071</v>
      </c>
      <c r="E158" s="279">
        <v>1171.28</v>
      </c>
      <c r="F158" s="279">
        <v>344.33</v>
      </c>
      <c r="G158" s="279" t="s">
        <v>922</v>
      </c>
      <c r="H158" s="279">
        <v>822.05</v>
      </c>
      <c r="I158" s="108">
        <f t="shared" si="32"/>
        <v>373.65909090909088</v>
      </c>
      <c r="J158" s="108">
        <f t="shared" si="33"/>
        <v>158.7409090909091</v>
      </c>
      <c r="K158" s="279">
        <f t="shared" si="34"/>
        <v>532.4</v>
      </c>
      <c r="L158" s="109">
        <f t="shared" si="35"/>
        <v>373.65909090909088</v>
      </c>
      <c r="M158" s="109">
        <f t="shared" si="36"/>
        <v>822.05</v>
      </c>
      <c r="N158" s="109">
        <f t="shared" si="37"/>
        <v>158.7409090909091</v>
      </c>
      <c r="O158" s="109">
        <f t="shared" si="38"/>
        <v>349.23</v>
      </c>
      <c r="P158" s="109">
        <f t="shared" si="39"/>
        <v>1171.28</v>
      </c>
      <c r="Q158" s="112"/>
    </row>
    <row r="159" spans="1:17" ht="23.1" customHeight="1" x14ac:dyDescent="0.2">
      <c r="A159" s="276">
        <v>121</v>
      </c>
      <c r="B159" s="277" t="s">
        <v>1116</v>
      </c>
      <c r="C159" s="277"/>
      <c r="D159" s="278" t="s">
        <v>1072</v>
      </c>
      <c r="E159" s="279">
        <v>117.93</v>
      </c>
      <c r="F159" s="279">
        <v>109</v>
      </c>
      <c r="G159" s="279" t="s">
        <v>923</v>
      </c>
      <c r="H159" s="279">
        <v>3.46</v>
      </c>
      <c r="I159" s="108">
        <f t="shared" si="32"/>
        <v>1.3839999999999999</v>
      </c>
      <c r="J159" s="108">
        <f t="shared" si="33"/>
        <v>45.788000000000004</v>
      </c>
      <c r="K159" s="279">
        <f t="shared" si="34"/>
        <v>47.172000000000004</v>
      </c>
      <c r="L159" s="109">
        <f t="shared" si="35"/>
        <v>1.3839999999999999</v>
      </c>
      <c r="M159" s="109">
        <f t="shared" si="36"/>
        <v>3.46</v>
      </c>
      <c r="N159" s="109">
        <f t="shared" si="37"/>
        <v>45.788000000000004</v>
      </c>
      <c r="O159" s="109">
        <f t="shared" si="38"/>
        <v>114.47000000000001</v>
      </c>
      <c r="P159" s="109">
        <f t="shared" si="39"/>
        <v>117.93</v>
      </c>
      <c r="Q159" s="112"/>
    </row>
    <row r="160" spans="1:17" ht="23.1" customHeight="1" x14ac:dyDescent="0.2">
      <c r="A160" s="276">
        <v>122</v>
      </c>
      <c r="B160" s="277" t="s">
        <v>890</v>
      </c>
      <c r="C160" s="277"/>
      <c r="D160" s="278">
        <v>1</v>
      </c>
      <c r="E160" s="279">
        <v>849.6</v>
      </c>
      <c r="F160" s="279"/>
      <c r="G160" s="279"/>
      <c r="H160" s="279">
        <v>849.6</v>
      </c>
      <c r="I160" s="108">
        <f t="shared" si="32"/>
        <v>849.6</v>
      </c>
      <c r="J160" s="108">
        <f t="shared" si="33"/>
        <v>0</v>
      </c>
      <c r="K160" s="279">
        <f t="shared" si="34"/>
        <v>849.6</v>
      </c>
      <c r="L160" s="109">
        <f t="shared" si="35"/>
        <v>849.6</v>
      </c>
      <c r="M160" s="109">
        <f t="shared" si="36"/>
        <v>849.6</v>
      </c>
      <c r="N160" s="109">
        <f t="shared" si="37"/>
        <v>0</v>
      </c>
      <c r="O160" s="109">
        <f t="shared" si="38"/>
        <v>0</v>
      </c>
      <c r="P160" s="109">
        <f t="shared" si="39"/>
        <v>849.6</v>
      </c>
      <c r="Q160" s="112"/>
    </row>
    <row r="161" spans="1:17" ht="23.1" customHeight="1" x14ac:dyDescent="0.2">
      <c r="A161" s="276">
        <v>123</v>
      </c>
      <c r="B161" s="277" t="s">
        <v>891</v>
      </c>
      <c r="C161" s="277"/>
      <c r="D161" s="278">
        <v>1</v>
      </c>
      <c r="E161" s="279">
        <v>76.7</v>
      </c>
      <c r="F161" s="279"/>
      <c r="G161" s="279"/>
      <c r="H161" s="279">
        <v>76.7</v>
      </c>
      <c r="I161" s="108">
        <f t="shared" si="32"/>
        <v>76.7</v>
      </c>
      <c r="J161" s="108">
        <f t="shared" si="33"/>
        <v>0</v>
      </c>
      <c r="K161" s="279">
        <f t="shared" si="34"/>
        <v>76.7</v>
      </c>
      <c r="L161" s="109">
        <f t="shared" si="35"/>
        <v>76.7</v>
      </c>
      <c r="M161" s="109">
        <f t="shared" si="36"/>
        <v>76.7</v>
      </c>
      <c r="N161" s="109">
        <f t="shared" si="37"/>
        <v>0</v>
      </c>
      <c r="O161" s="109">
        <f t="shared" si="38"/>
        <v>0</v>
      </c>
      <c r="P161" s="109">
        <f t="shared" si="39"/>
        <v>76.7</v>
      </c>
      <c r="Q161" s="112"/>
    </row>
    <row r="162" spans="1:17" ht="23.1" customHeight="1" x14ac:dyDescent="0.2">
      <c r="A162" s="276">
        <v>124</v>
      </c>
      <c r="B162" s="277" t="s">
        <v>892</v>
      </c>
      <c r="C162" s="277"/>
      <c r="D162" s="278">
        <v>2</v>
      </c>
      <c r="E162" s="279">
        <v>330.4</v>
      </c>
      <c r="F162" s="279"/>
      <c r="G162" s="279"/>
      <c r="H162" s="279">
        <v>330.4</v>
      </c>
      <c r="I162" s="108">
        <f t="shared" si="32"/>
        <v>165.2</v>
      </c>
      <c r="J162" s="108">
        <f t="shared" si="33"/>
        <v>0</v>
      </c>
      <c r="K162" s="279">
        <f t="shared" si="34"/>
        <v>165.2</v>
      </c>
      <c r="L162" s="109">
        <f t="shared" si="35"/>
        <v>165.2</v>
      </c>
      <c r="M162" s="109">
        <f t="shared" si="36"/>
        <v>330.4</v>
      </c>
      <c r="N162" s="109">
        <f t="shared" si="37"/>
        <v>0</v>
      </c>
      <c r="O162" s="109">
        <f t="shared" si="38"/>
        <v>0</v>
      </c>
      <c r="P162" s="109">
        <f t="shared" si="39"/>
        <v>330.4</v>
      </c>
      <c r="Q162" s="112"/>
    </row>
    <row r="163" spans="1:17" ht="23.1" customHeight="1" x14ac:dyDescent="0.2">
      <c r="A163" s="276">
        <v>125</v>
      </c>
      <c r="B163" s="277" t="s">
        <v>893</v>
      </c>
      <c r="C163" s="277"/>
      <c r="D163" s="278">
        <v>1</v>
      </c>
      <c r="E163" s="279">
        <v>1132.8</v>
      </c>
      <c r="F163" s="279"/>
      <c r="G163" s="279"/>
      <c r="H163" s="279">
        <v>1132.8</v>
      </c>
      <c r="I163" s="108">
        <f t="shared" si="32"/>
        <v>1132.8</v>
      </c>
      <c r="J163" s="108">
        <f t="shared" si="33"/>
        <v>0</v>
      </c>
      <c r="K163" s="279">
        <f t="shared" si="34"/>
        <v>1132.8</v>
      </c>
      <c r="L163" s="109">
        <f t="shared" si="35"/>
        <v>1132.8</v>
      </c>
      <c r="M163" s="109">
        <f t="shared" si="36"/>
        <v>1132.8</v>
      </c>
      <c r="N163" s="109">
        <f t="shared" si="37"/>
        <v>0</v>
      </c>
      <c r="O163" s="109">
        <f t="shared" si="38"/>
        <v>0</v>
      </c>
      <c r="P163" s="109">
        <f t="shared" si="39"/>
        <v>1132.8</v>
      </c>
      <c r="Q163" s="112"/>
    </row>
    <row r="164" spans="1:17" ht="23.1" customHeight="1" x14ac:dyDescent="0.2">
      <c r="A164" s="276">
        <v>126</v>
      </c>
      <c r="B164" s="277" t="s">
        <v>894</v>
      </c>
      <c r="C164" s="277"/>
      <c r="D164" s="278">
        <v>2</v>
      </c>
      <c r="E164" s="279">
        <v>330.4</v>
      </c>
      <c r="F164" s="279"/>
      <c r="G164" s="279"/>
      <c r="H164" s="279">
        <v>330.4</v>
      </c>
      <c r="I164" s="108">
        <f t="shared" si="32"/>
        <v>165.2</v>
      </c>
      <c r="J164" s="108">
        <f t="shared" si="33"/>
        <v>0</v>
      </c>
      <c r="K164" s="279">
        <f t="shared" si="34"/>
        <v>165.2</v>
      </c>
      <c r="L164" s="109">
        <f t="shared" si="35"/>
        <v>165.2</v>
      </c>
      <c r="M164" s="109">
        <f t="shared" si="36"/>
        <v>330.4</v>
      </c>
      <c r="N164" s="109">
        <f t="shared" si="37"/>
        <v>0</v>
      </c>
      <c r="O164" s="109">
        <f t="shared" si="38"/>
        <v>0</v>
      </c>
      <c r="P164" s="109">
        <f t="shared" si="39"/>
        <v>330.4</v>
      </c>
      <c r="Q164" s="112"/>
    </row>
    <row r="165" spans="1:17" ht="23.1" customHeight="1" x14ac:dyDescent="0.2">
      <c r="A165" s="276">
        <v>127</v>
      </c>
      <c r="B165" s="277" t="s">
        <v>895</v>
      </c>
      <c r="C165" s="277"/>
      <c r="D165" s="278">
        <v>1</v>
      </c>
      <c r="E165" s="279">
        <v>271.39999999999998</v>
      </c>
      <c r="F165" s="279"/>
      <c r="G165" s="279"/>
      <c r="H165" s="279">
        <v>271.39999999999998</v>
      </c>
      <c r="I165" s="108">
        <f t="shared" si="32"/>
        <v>271.39999999999998</v>
      </c>
      <c r="J165" s="108">
        <f t="shared" si="33"/>
        <v>0</v>
      </c>
      <c r="K165" s="279">
        <f t="shared" si="34"/>
        <v>271.39999999999998</v>
      </c>
      <c r="L165" s="109">
        <f t="shared" si="35"/>
        <v>271.39999999999998</v>
      </c>
      <c r="M165" s="109">
        <f t="shared" si="36"/>
        <v>271.39999999999998</v>
      </c>
      <c r="N165" s="109">
        <f t="shared" si="37"/>
        <v>0</v>
      </c>
      <c r="O165" s="109">
        <f t="shared" si="38"/>
        <v>0</v>
      </c>
      <c r="P165" s="109">
        <f t="shared" si="39"/>
        <v>271.39999999999998</v>
      </c>
      <c r="Q165" s="112"/>
    </row>
    <row r="166" spans="1:17" ht="23.1" customHeight="1" x14ac:dyDescent="0.2">
      <c r="A166" s="276">
        <v>128</v>
      </c>
      <c r="B166" s="277" t="s">
        <v>896</v>
      </c>
      <c r="C166" s="277"/>
      <c r="D166" s="278">
        <v>1</v>
      </c>
      <c r="E166" s="279">
        <v>271.39999999999998</v>
      </c>
      <c r="F166" s="279"/>
      <c r="G166" s="279"/>
      <c r="H166" s="279">
        <v>271.39999999999998</v>
      </c>
      <c r="I166" s="108">
        <f t="shared" si="32"/>
        <v>271.39999999999998</v>
      </c>
      <c r="J166" s="108">
        <f t="shared" si="33"/>
        <v>0</v>
      </c>
      <c r="K166" s="279">
        <f t="shared" si="34"/>
        <v>271.39999999999998</v>
      </c>
      <c r="L166" s="109">
        <f t="shared" si="35"/>
        <v>271.39999999999998</v>
      </c>
      <c r="M166" s="109">
        <f t="shared" si="36"/>
        <v>271.39999999999998</v>
      </c>
      <c r="N166" s="109">
        <f t="shared" si="37"/>
        <v>0</v>
      </c>
      <c r="O166" s="109">
        <f t="shared" si="38"/>
        <v>0</v>
      </c>
      <c r="P166" s="109">
        <f t="shared" si="39"/>
        <v>271.39999999999998</v>
      </c>
      <c r="Q166" s="112"/>
    </row>
    <row r="167" spans="1:17" ht="23.1" customHeight="1" x14ac:dyDescent="0.2">
      <c r="A167" s="285">
        <v>129</v>
      </c>
      <c r="B167" s="286" t="s">
        <v>897</v>
      </c>
      <c r="C167" s="286"/>
      <c r="D167" s="287">
        <v>1</v>
      </c>
      <c r="E167" s="288">
        <v>684.4</v>
      </c>
      <c r="F167" s="288"/>
      <c r="G167" s="288"/>
      <c r="H167" s="288">
        <v>684.4</v>
      </c>
      <c r="I167" s="108">
        <f t="shared" si="32"/>
        <v>684.4</v>
      </c>
      <c r="J167" s="108">
        <f t="shared" si="33"/>
        <v>0</v>
      </c>
      <c r="K167" s="279">
        <f t="shared" si="34"/>
        <v>684.4</v>
      </c>
      <c r="L167" s="109">
        <f t="shared" si="35"/>
        <v>684.4</v>
      </c>
      <c r="M167" s="109">
        <f t="shared" si="36"/>
        <v>684.4</v>
      </c>
      <c r="N167" s="109">
        <f t="shared" si="37"/>
        <v>0</v>
      </c>
      <c r="O167" s="109">
        <f t="shared" si="38"/>
        <v>0</v>
      </c>
      <c r="P167" s="109">
        <f t="shared" si="39"/>
        <v>684.4</v>
      </c>
      <c r="Q167" s="112"/>
    </row>
    <row r="168" spans="1:17" ht="23.1" customHeight="1" x14ac:dyDescent="0.2">
      <c r="A168" s="326" t="s">
        <v>632</v>
      </c>
      <c r="B168" s="327"/>
      <c r="C168" s="327"/>
      <c r="D168" s="327"/>
      <c r="E168" s="327"/>
      <c r="F168" s="327"/>
      <c r="G168" s="327"/>
      <c r="H168" s="327"/>
      <c r="I168" s="108"/>
      <c r="J168" s="108"/>
      <c r="K168" s="279"/>
      <c r="L168" s="109"/>
      <c r="M168" s="110">
        <f>SUM(M169:M186)</f>
        <v>40802.86</v>
      </c>
      <c r="N168" s="109"/>
      <c r="O168" s="110">
        <f>SUM(O169:O186)</f>
        <v>11671.880000000003</v>
      </c>
      <c r="P168" s="110">
        <f>SUM(P169:P186)</f>
        <v>52474.74</v>
      </c>
      <c r="Q168" s="111">
        <f>P168/$Q$249</f>
        <v>300.74931224209081</v>
      </c>
    </row>
    <row r="169" spans="1:17" ht="23.1" customHeight="1" x14ac:dyDescent="0.2">
      <c r="A169" s="322" t="s">
        <v>591</v>
      </c>
      <c r="B169" s="323"/>
      <c r="C169" s="323"/>
      <c r="D169" s="323"/>
      <c r="E169" s="323"/>
      <c r="F169" s="323"/>
      <c r="G169" s="323"/>
      <c r="H169" s="323"/>
      <c r="I169" s="108"/>
      <c r="J169" s="108"/>
      <c r="K169" s="279"/>
      <c r="L169" s="109"/>
      <c r="M169" s="109"/>
      <c r="N169" s="109"/>
      <c r="O169" s="109"/>
      <c r="P169" s="109"/>
      <c r="Q169" s="112"/>
    </row>
    <row r="170" spans="1:17" ht="23.1" customHeight="1" x14ac:dyDescent="0.2">
      <c r="A170" s="276">
        <v>130</v>
      </c>
      <c r="B170" s="277" t="s">
        <v>856</v>
      </c>
      <c r="C170" s="277"/>
      <c r="D170" s="278">
        <v>1.2</v>
      </c>
      <c r="E170" s="279">
        <v>2241.6799999999998</v>
      </c>
      <c r="F170" s="279">
        <v>575.38</v>
      </c>
      <c r="G170" s="279" t="s">
        <v>924</v>
      </c>
      <c r="H170" s="279">
        <v>1431.09</v>
      </c>
      <c r="I170" s="108">
        <f t="shared" si="32"/>
        <v>1192.575</v>
      </c>
      <c r="J170" s="108">
        <f t="shared" si="33"/>
        <v>675.49166666666667</v>
      </c>
      <c r="K170" s="279">
        <f t="shared" si="34"/>
        <v>1868.0666666666666</v>
      </c>
      <c r="L170" s="109">
        <f t="shared" si="35"/>
        <v>1192.575</v>
      </c>
      <c r="M170" s="109">
        <f t="shared" si="36"/>
        <v>1431.09</v>
      </c>
      <c r="N170" s="109">
        <f t="shared" si="37"/>
        <v>675.49166666666667</v>
      </c>
      <c r="O170" s="109">
        <f t="shared" si="38"/>
        <v>810.59</v>
      </c>
      <c r="P170" s="109">
        <f t="shared" si="39"/>
        <v>2241.6799999999998</v>
      </c>
      <c r="Q170" s="112"/>
    </row>
    <row r="171" spans="1:17" ht="23.1" customHeight="1" x14ac:dyDescent="0.2">
      <c r="A171" s="276">
        <v>131</v>
      </c>
      <c r="B171" s="277" t="s">
        <v>1134</v>
      </c>
      <c r="C171" s="277"/>
      <c r="D171" s="278" t="s">
        <v>1073</v>
      </c>
      <c r="E171" s="279">
        <v>4922.63</v>
      </c>
      <c r="F171" s="279">
        <v>610.91</v>
      </c>
      <c r="G171" s="279" t="s">
        <v>925</v>
      </c>
      <c r="H171" s="279">
        <v>4166.55</v>
      </c>
      <c r="I171" s="108">
        <f t="shared" si="32"/>
        <v>7440.2678571428569</v>
      </c>
      <c r="J171" s="108">
        <f t="shared" si="33"/>
        <v>1350.1428571428569</v>
      </c>
      <c r="K171" s="279">
        <f t="shared" si="34"/>
        <v>8790.4107142857138</v>
      </c>
      <c r="L171" s="109">
        <f t="shared" si="35"/>
        <v>7440.2678571428569</v>
      </c>
      <c r="M171" s="109">
        <f t="shared" si="36"/>
        <v>4166.55</v>
      </c>
      <c r="N171" s="109">
        <f t="shared" si="37"/>
        <v>1350.1428571428569</v>
      </c>
      <c r="O171" s="109">
        <f t="shared" si="38"/>
        <v>756.07999999999993</v>
      </c>
      <c r="P171" s="109">
        <f t="shared" si="39"/>
        <v>4922.63</v>
      </c>
      <c r="Q171" s="112"/>
    </row>
    <row r="172" spans="1:17" ht="23.1" customHeight="1" x14ac:dyDescent="0.2">
      <c r="A172" s="276">
        <v>132</v>
      </c>
      <c r="B172" s="277" t="s">
        <v>1136</v>
      </c>
      <c r="C172" s="277"/>
      <c r="D172" s="278" t="s">
        <v>1074</v>
      </c>
      <c r="E172" s="279">
        <v>15994.68</v>
      </c>
      <c r="F172" s="279">
        <v>695.32</v>
      </c>
      <c r="G172" s="279" t="s">
        <v>926</v>
      </c>
      <c r="H172" s="279">
        <v>14771.51</v>
      </c>
      <c r="I172" s="108">
        <f t="shared" si="32"/>
        <v>6507.2731277533039</v>
      </c>
      <c r="J172" s="108">
        <f t="shared" si="33"/>
        <v>538.84140969163002</v>
      </c>
      <c r="K172" s="279">
        <f t="shared" si="34"/>
        <v>7046.1145374449343</v>
      </c>
      <c r="L172" s="109">
        <f t="shared" si="35"/>
        <v>6507.2731277533039</v>
      </c>
      <c r="M172" s="109">
        <f t="shared" si="36"/>
        <v>14771.51</v>
      </c>
      <c r="N172" s="109">
        <f t="shared" si="37"/>
        <v>538.84140969163002</v>
      </c>
      <c r="O172" s="109">
        <f t="shared" si="38"/>
        <v>1223.17</v>
      </c>
      <c r="P172" s="109">
        <f t="shared" si="39"/>
        <v>15994.68</v>
      </c>
      <c r="Q172" s="112"/>
    </row>
    <row r="173" spans="1:17" ht="23.1" customHeight="1" x14ac:dyDescent="0.2">
      <c r="A173" s="276">
        <v>133</v>
      </c>
      <c r="B173" s="277" t="s">
        <v>919</v>
      </c>
      <c r="C173" s="277"/>
      <c r="D173" s="278">
        <v>4.9200000000000001E-2</v>
      </c>
      <c r="E173" s="279">
        <v>2751.92</v>
      </c>
      <c r="F173" s="279">
        <v>459.19</v>
      </c>
      <c r="G173" s="279" t="s">
        <v>927</v>
      </c>
      <c r="H173" s="279">
        <v>2275.94</v>
      </c>
      <c r="I173" s="108">
        <f t="shared" si="32"/>
        <v>46258.943089430897</v>
      </c>
      <c r="J173" s="108">
        <f t="shared" si="33"/>
        <v>9674.3902439024387</v>
      </c>
      <c r="K173" s="279">
        <f t="shared" si="34"/>
        <v>55933.333333333336</v>
      </c>
      <c r="L173" s="109">
        <f t="shared" si="35"/>
        <v>46258.943089430897</v>
      </c>
      <c r="M173" s="109">
        <f t="shared" si="36"/>
        <v>2275.94</v>
      </c>
      <c r="N173" s="109">
        <f t="shared" si="37"/>
        <v>9674.3902439024387</v>
      </c>
      <c r="O173" s="109">
        <f t="shared" si="38"/>
        <v>475.97999999999996</v>
      </c>
      <c r="P173" s="109">
        <f t="shared" si="39"/>
        <v>2751.92</v>
      </c>
      <c r="Q173" s="112"/>
    </row>
    <row r="174" spans="1:17" ht="23.1" customHeight="1" x14ac:dyDescent="0.2">
      <c r="A174" s="322" t="s">
        <v>614</v>
      </c>
      <c r="B174" s="323"/>
      <c r="C174" s="323"/>
      <c r="D174" s="323"/>
      <c r="E174" s="323"/>
      <c r="F174" s="323"/>
      <c r="G174" s="323"/>
      <c r="H174" s="323"/>
      <c r="I174" s="108"/>
      <c r="J174" s="108"/>
      <c r="K174" s="279"/>
      <c r="L174" s="109"/>
      <c r="M174" s="109"/>
      <c r="N174" s="109"/>
      <c r="O174" s="109"/>
      <c r="P174" s="109"/>
      <c r="Q174" s="112"/>
    </row>
    <row r="175" spans="1:17" ht="23.1" customHeight="1" x14ac:dyDescent="0.2">
      <c r="A175" s="276">
        <v>134</v>
      </c>
      <c r="B175" s="277" t="s">
        <v>1006</v>
      </c>
      <c r="C175" s="277"/>
      <c r="D175" s="278">
        <v>1.04</v>
      </c>
      <c r="E175" s="279">
        <v>16835.38</v>
      </c>
      <c r="F175" s="279">
        <v>7026.54</v>
      </c>
      <c r="G175" s="279" t="s">
        <v>1008</v>
      </c>
      <c r="H175" s="279">
        <v>9451.06</v>
      </c>
      <c r="I175" s="108">
        <f t="shared" si="32"/>
        <v>9087.5576923076915</v>
      </c>
      <c r="J175" s="108">
        <f t="shared" si="33"/>
        <v>7100.3076923076933</v>
      </c>
      <c r="K175" s="279">
        <f t="shared" si="34"/>
        <v>16187.865384615385</v>
      </c>
      <c r="L175" s="109">
        <f t="shared" si="35"/>
        <v>9087.5576923076915</v>
      </c>
      <c r="M175" s="109">
        <f t="shared" si="36"/>
        <v>9451.06</v>
      </c>
      <c r="N175" s="109">
        <f t="shared" si="37"/>
        <v>7100.3076923076933</v>
      </c>
      <c r="O175" s="109">
        <f t="shared" si="38"/>
        <v>7384.3200000000015</v>
      </c>
      <c r="P175" s="109">
        <f t="shared" si="39"/>
        <v>16835.38</v>
      </c>
      <c r="Q175" s="112"/>
    </row>
    <row r="176" spans="1:17" ht="23.1" customHeight="1" x14ac:dyDescent="0.2">
      <c r="A176" s="276">
        <v>135</v>
      </c>
      <c r="B176" s="277" t="s">
        <v>1113</v>
      </c>
      <c r="C176" s="277"/>
      <c r="D176" s="278" t="s">
        <v>1075</v>
      </c>
      <c r="E176" s="279">
        <v>5101.37</v>
      </c>
      <c r="F176" s="279">
        <v>637.70000000000005</v>
      </c>
      <c r="G176" s="279" t="s">
        <v>928</v>
      </c>
      <c r="H176" s="279">
        <v>4345.82</v>
      </c>
      <c r="I176" s="108">
        <f t="shared" si="32"/>
        <v>395.07454545454544</v>
      </c>
      <c r="J176" s="108">
        <f t="shared" si="33"/>
        <v>68.686363636363652</v>
      </c>
      <c r="K176" s="279">
        <f t="shared" si="34"/>
        <v>463.76090909090908</v>
      </c>
      <c r="L176" s="109">
        <f t="shared" si="35"/>
        <v>395.07454545454544</v>
      </c>
      <c r="M176" s="109">
        <f t="shared" si="36"/>
        <v>4345.82</v>
      </c>
      <c r="N176" s="109">
        <f t="shared" si="37"/>
        <v>68.686363636363652</v>
      </c>
      <c r="O176" s="109">
        <f t="shared" si="38"/>
        <v>755.55000000000018</v>
      </c>
      <c r="P176" s="109">
        <f t="shared" si="39"/>
        <v>5101.37</v>
      </c>
      <c r="Q176" s="112"/>
    </row>
    <row r="177" spans="1:17" ht="23.1" customHeight="1" x14ac:dyDescent="0.2">
      <c r="A177" s="276">
        <v>136</v>
      </c>
      <c r="B177" s="277" t="s">
        <v>1114</v>
      </c>
      <c r="C177" s="277"/>
      <c r="D177" s="278" t="s">
        <v>1076</v>
      </c>
      <c r="E177" s="279">
        <v>585.64</v>
      </c>
      <c r="F177" s="279">
        <v>172.17</v>
      </c>
      <c r="G177" s="279" t="s">
        <v>929</v>
      </c>
      <c r="H177" s="279">
        <v>411.02</v>
      </c>
      <c r="I177" s="108">
        <f t="shared" si="32"/>
        <v>373.65454545454543</v>
      </c>
      <c r="J177" s="108">
        <f t="shared" si="33"/>
        <v>158.74545454545455</v>
      </c>
      <c r="K177" s="279">
        <f t="shared" si="34"/>
        <v>532.4</v>
      </c>
      <c r="L177" s="109">
        <f t="shared" si="35"/>
        <v>373.65454545454543</v>
      </c>
      <c r="M177" s="109">
        <f t="shared" si="36"/>
        <v>411.02</v>
      </c>
      <c r="N177" s="109">
        <f t="shared" si="37"/>
        <v>158.74545454545455</v>
      </c>
      <c r="O177" s="109">
        <f t="shared" si="38"/>
        <v>174.62</v>
      </c>
      <c r="P177" s="109">
        <f t="shared" si="39"/>
        <v>585.64</v>
      </c>
      <c r="Q177" s="112"/>
    </row>
    <row r="178" spans="1:17" ht="23.1" customHeight="1" x14ac:dyDescent="0.2">
      <c r="A178" s="276">
        <v>137</v>
      </c>
      <c r="B178" s="277" t="s">
        <v>1116</v>
      </c>
      <c r="C178" s="277"/>
      <c r="D178" s="278" t="s">
        <v>1077</v>
      </c>
      <c r="E178" s="279">
        <v>94.34</v>
      </c>
      <c r="F178" s="279">
        <v>87.2</v>
      </c>
      <c r="G178" s="279" t="s">
        <v>930</v>
      </c>
      <c r="H178" s="279">
        <v>2.77</v>
      </c>
      <c r="I178" s="108">
        <f t="shared" si="32"/>
        <v>1.385</v>
      </c>
      <c r="J178" s="108">
        <f t="shared" si="33"/>
        <v>45.785000000000004</v>
      </c>
      <c r="K178" s="279">
        <f t="shared" si="34"/>
        <v>47.17</v>
      </c>
      <c r="L178" s="109">
        <f t="shared" si="35"/>
        <v>1.385</v>
      </c>
      <c r="M178" s="109">
        <f t="shared" si="36"/>
        <v>2.77</v>
      </c>
      <c r="N178" s="109">
        <f t="shared" si="37"/>
        <v>45.785000000000004</v>
      </c>
      <c r="O178" s="109">
        <f t="shared" si="38"/>
        <v>91.570000000000007</v>
      </c>
      <c r="P178" s="109">
        <f t="shared" si="39"/>
        <v>94.34</v>
      </c>
      <c r="Q178" s="112"/>
    </row>
    <row r="179" spans="1:17" ht="23.1" customHeight="1" x14ac:dyDescent="0.2">
      <c r="A179" s="276">
        <v>138</v>
      </c>
      <c r="B179" s="277" t="s">
        <v>890</v>
      </c>
      <c r="C179" s="277"/>
      <c r="D179" s="278">
        <v>1</v>
      </c>
      <c r="E179" s="279">
        <v>849.6</v>
      </c>
      <c r="F179" s="279"/>
      <c r="G179" s="279"/>
      <c r="H179" s="279">
        <v>849.6</v>
      </c>
      <c r="I179" s="108">
        <f t="shared" si="32"/>
        <v>849.6</v>
      </c>
      <c r="J179" s="108">
        <f t="shared" si="33"/>
        <v>0</v>
      </c>
      <c r="K179" s="279">
        <f t="shared" si="34"/>
        <v>849.6</v>
      </c>
      <c r="L179" s="109">
        <f t="shared" si="35"/>
        <v>849.6</v>
      </c>
      <c r="M179" s="109">
        <f t="shared" si="36"/>
        <v>849.6</v>
      </c>
      <c r="N179" s="109">
        <f t="shared" si="37"/>
        <v>0</v>
      </c>
      <c r="O179" s="109">
        <f t="shared" si="38"/>
        <v>0</v>
      </c>
      <c r="P179" s="109">
        <f t="shared" si="39"/>
        <v>849.6</v>
      </c>
      <c r="Q179" s="112"/>
    </row>
    <row r="180" spans="1:17" ht="23.1" customHeight="1" x14ac:dyDescent="0.2">
      <c r="A180" s="276">
        <v>139</v>
      </c>
      <c r="B180" s="277" t="s">
        <v>891</v>
      </c>
      <c r="C180" s="277"/>
      <c r="D180" s="278">
        <v>1</v>
      </c>
      <c r="E180" s="279">
        <v>76.7</v>
      </c>
      <c r="F180" s="279"/>
      <c r="G180" s="279"/>
      <c r="H180" s="279">
        <v>76.7</v>
      </c>
      <c r="I180" s="108">
        <f t="shared" si="32"/>
        <v>76.7</v>
      </c>
      <c r="J180" s="108">
        <f t="shared" si="33"/>
        <v>0</v>
      </c>
      <c r="K180" s="279">
        <f t="shared" si="34"/>
        <v>76.7</v>
      </c>
      <c r="L180" s="109">
        <f t="shared" si="35"/>
        <v>76.7</v>
      </c>
      <c r="M180" s="109">
        <f t="shared" si="36"/>
        <v>76.7</v>
      </c>
      <c r="N180" s="109">
        <f t="shared" si="37"/>
        <v>0</v>
      </c>
      <c r="O180" s="109">
        <f t="shared" si="38"/>
        <v>0</v>
      </c>
      <c r="P180" s="109">
        <f t="shared" si="39"/>
        <v>76.7</v>
      </c>
      <c r="Q180" s="112"/>
    </row>
    <row r="181" spans="1:17" ht="23.1" customHeight="1" x14ac:dyDescent="0.2">
      <c r="A181" s="276">
        <v>140</v>
      </c>
      <c r="B181" s="277" t="s">
        <v>892</v>
      </c>
      <c r="C181" s="277"/>
      <c r="D181" s="278">
        <v>2</v>
      </c>
      <c r="E181" s="279">
        <v>330.4</v>
      </c>
      <c r="F181" s="279"/>
      <c r="G181" s="279"/>
      <c r="H181" s="279">
        <v>330.4</v>
      </c>
      <c r="I181" s="108">
        <f t="shared" si="32"/>
        <v>165.2</v>
      </c>
      <c r="J181" s="108">
        <f t="shared" si="33"/>
        <v>0</v>
      </c>
      <c r="K181" s="279">
        <f t="shared" si="34"/>
        <v>165.2</v>
      </c>
      <c r="L181" s="109">
        <f t="shared" si="35"/>
        <v>165.2</v>
      </c>
      <c r="M181" s="109">
        <f t="shared" si="36"/>
        <v>330.4</v>
      </c>
      <c r="N181" s="109">
        <f t="shared" si="37"/>
        <v>0</v>
      </c>
      <c r="O181" s="109">
        <f t="shared" si="38"/>
        <v>0</v>
      </c>
      <c r="P181" s="109">
        <f t="shared" si="39"/>
        <v>330.4</v>
      </c>
      <c r="Q181" s="112"/>
    </row>
    <row r="182" spans="1:17" ht="23.1" customHeight="1" x14ac:dyDescent="0.2">
      <c r="A182" s="276">
        <v>141</v>
      </c>
      <c r="B182" s="277" t="s">
        <v>893</v>
      </c>
      <c r="C182" s="277"/>
      <c r="D182" s="278">
        <v>1</v>
      </c>
      <c r="E182" s="279">
        <v>1132.8</v>
      </c>
      <c r="F182" s="279"/>
      <c r="G182" s="279"/>
      <c r="H182" s="279">
        <v>1132.8</v>
      </c>
      <c r="I182" s="108">
        <f t="shared" si="32"/>
        <v>1132.8</v>
      </c>
      <c r="J182" s="108">
        <f t="shared" si="33"/>
        <v>0</v>
      </c>
      <c r="K182" s="279">
        <f t="shared" si="34"/>
        <v>1132.8</v>
      </c>
      <c r="L182" s="109">
        <f t="shared" si="35"/>
        <v>1132.8</v>
      </c>
      <c r="M182" s="109">
        <f t="shared" si="36"/>
        <v>1132.8</v>
      </c>
      <c r="N182" s="109">
        <f t="shared" si="37"/>
        <v>0</v>
      </c>
      <c r="O182" s="109">
        <f t="shared" si="38"/>
        <v>0</v>
      </c>
      <c r="P182" s="109">
        <f t="shared" si="39"/>
        <v>1132.8</v>
      </c>
      <c r="Q182" s="112"/>
    </row>
    <row r="183" spans="1:17" ht="23.1" customHeight="1" x14ac:dyDescent="0.2">
      <c r="A183" s="276">
        <v>142</v>
      </c>
      <c r="B183" s="277" t="s">
        <v>894</v>
      </c>
      <c r="C183" s="277"/>
      <c r="D183" s="278">
        <v>2</v>
      </c>
      <c r="E183" s="279">
        <v>330.4</v>
      </c>
      <c r="F183" s="279"/>
      <c r="G183" s="279"/>
      <c r="H183" s="279">
        <v>330.4</v>
      </c>
      <c r="I183" s="108">
        <f t="shared" si="32"/>
        <v>165.2</v>
      </c>
      <c r="J183" s="108">
        <f t="shared" si="33"/>
        <v>0</v>
      </c>
      <c r="K183" s="279">
        <f t="shared" si="34"/>
        <v>165.2</v>
      </c>
      <c r="L183" s="109">
        <f t="shared" si="35"/>
        <v>165.2</v>
      </c>
      <c r="M183" s="109">
        <f t="shared" si="36"/>
        <v>330.4</v>
      </c>
      <c r="N183" s="109">
        <f t="shared" si="37"/>
        <v>0</v>
      </c>
      <c r="O183" s="109">
        <f t="shared" si="38"/>
        <v>0</v>
      </c>
      <c r="P183" s="109">
        <f t="shared" si="39"/>
        <v>330.4</v>
      </c>
      <c r="Q183" s="112"/>
    </row>
    <row r="184" spans="1:17" ht="23.1" customHeight="1" x14ac:dyDescent="0.2">
      <c r="A184" s="276">
        <v>143</v>
      </c>
      <c r="B184" s="277" t="s">
        <v>895</v>
      </c>
      <c r="C184" s="277"/>
      <c r="D184" s="278">
        <v>1</v>
      </c>
      <c r="E184" s="279">
        <v>271.39999999999998</v>
      </c>
      <c r="F184" s="279"/>
      <c r="G184" s="279"/>
      <c r="H184" s="279">
        <v>271.39999999999998</v>
      </c>
      <c r="I184" s="108">
        <f t="shared" si="32"/>
        <v>271.39999999999998</v>
      </c>
      <c r="J184" s="108">
        <f t="shared" si="33"/>
        <v>0</v>
      </c>
      <c r="K184" s="279">
        <f t="shared" si="34"/>
        <v>271.39999999999998</v>
      </c>
      <c r="L184" s="109">
        <f t="shared" si="35"/>
        <v>271.39999999999998</v>
      </c>
      <c r="M184" s="109">
        <f t="shared" si="36"/>
        <v>271.39999999999998</v>
      </c>
      <c r="N184" s="109">
        <f t="shared" si="37"/>
        <v>0</v>
      </c>
      <c r="O184" s="109">
        <f t="shared" si="38"/>
        <v>0</v>
      </c>
      <c r="P184" s="109">
        <f t="shared" si="39"/>
        <v>271.39999999999998</v>
      </c>
      <c r="Q184" s="112"/>
    </row>
    <row r="185" spans="1:17" ht="23.1" customHeight="1" x14ac:dyDescent="0.2">
      <c r="A185" s="276">
        <v>144</v>
      </c>
      <c r="B185" s="277" t="s">
        <v>896</v>
      </c>
      <c r="C185" s="277"/>
      <c r="D185" s="278">
        <v>1</v>
      </c>
      <c r="E185" s="279">
        <v>271.39999999999998</v>
      </c>
      <c r="F185" s="279"/>
      <c r="G185" s="279"/>
      <c r="H185" s="279">
        <v>271.39999999999998</v>
      </c>
      <c r="I185" s="108">
        <f t="shared" si="32"/>
        <v>271.39999999999998</v>
      </c>
      <c r="J185" s="108">
        <f t="shared" si="33"/>
        <v>0</v>
      </c>
      <c r="K185" s="279">
        <f t="shared" si="34"/>
        <v>271.39999999999998</v>
      </c>
      <c r="L185" s="109">
        <f t="shared" si="35"/>
        <v>271.39999999999998</v>
      </c>
      <c r="M185" s="109">
        <f t="shared" si="36"/>
        <v>271.39999999999998</v>
      </c>
      <c r="N185" s="109">
        <f t="shared" si="37"/>
        <v>0</v>
      </c>
      <c r="O185" s="109">
        <f t="shared" si="38"/>
        <v>0</v>
      </c>
      <c r="P185" s="109">
        <f t="shared" si="39"/>
        <v>271.39999999999998</v>
      </c>
      <c r="Q185" s="112"/>
    </row>
    <row r="186" spans="1:17" ht="23.1" customHeight="1" x14ac:dyDescent="0.2">
      <c r="A186" s="285">
        <v>145</v>
      </c>
      <c r="B186" s="286" t="s">
        <v>897</v>
      </c>
      <c r="C186" s="286"/>
      <c r="D186" s="287">
        <v>1</v>
      </c>
      <c r="E186" s="288">
        <v>684.4</v>
      </c>
      <c r="F186" s="288"/>
      <c r="G186" s="288"/>
      <c r="H186" s="288">
        <v>684.4</v>
      </c>
      <c r="I186" s="108">
        <f t="shared" si="32"/>
        <v>684.4</v>
      </c>
      <c r="J186" s="108">
        <f t="shared" si="33"/>
        <v>0</v>
      </c>
      <c r="K186" s="279">
        <f t="shared" si="34"/>
        <v>684.4</v>
      </c>
      <c r="L186" s="109">
        <f t="shared" si="35"/>
        <v>684.4</v>
      </c>
      <c r="M186" s="109">
        <f t="shared" si="36"/>
        <v>684.4</v>
      </c>
      <c r="N186" s="109">
        <f t="shared" si="37"/>
        <v>0</v>
      </c>
      <c r="O186" s="109">
        <f t="shared" si="38"/>
        <v>0</v>
      </c>
      <c r="P186" s="109">
        <f t="shared" si="39"/>
        <v>684.4</v>
      </c>
      <c r="Q186" s="112"/>
    </row>
    <row r="187" spans="1:17" ht="23.1" customHeight="1" x14ac:dyDescent="0.2">
      <c r="A187" s="326" t="s">
        <v>658</v>
      </c>
      <c r="B187" s="327"/>
      <c r="C187" s="327"/>
      <c r="D187" s="327"/>
      <c r="E187" s="327"/>
      <c r="F187" s="327"/>
      <c r="G187" s="327"/>
      <c r="H187" s="327"/>
      <c r="I187" s="108"/>
      <c r="J187" s="108"/>
      <c r="K187" s="279"/>
      <c r="L187" s="109"/>
      <c r="M187" s="110">
        <f>SUM(M188:M229)</f>
        <v>433458.14000000013</v>
      </c>
      <c r="N187" s="109"/>
      <c r="O187" s="110">
        <f>SUM(O188:O229)</f>
        <v>171308.23999999996</v>
      </c>
      <c r="P187" s="110">
        <f>SUM(P188:P229)</f>
        <v>604766.38000000012</v>
      </c>
      <c r="Q187" s="111">
        <f>P187/$Q$249</f>
        <v>3466.1071756075203</v>
      </c>
    </row>
    <row r="188" spans="1:17" ht="23.1" customHeight="1" x14ac:dyDescent="0.2">
      <c r="A188" s="322" t="s">
        <v>659</v>
      </c>
      <c r="B188" s="323"/>
      <c r="C188" s="323"/>
      <c r="D188" s="323"/>
      <c r="E188" s="323"/>
      <c r="F188" s="323"/>
      <c r="G188" s="323"/>
      <c r="H188" s="323"/>
      <c r="I188" s="108"/>
      <c r="J188" s="108"/>
      <c r="K188" s="279"/>
      <c r="L188" s="109"/>
      <c r="M188" s="109"/>
      <c r="N188" s="109"/>
      <c r="O188" s="109"/>
      <c r="P188" s="109"/>
      <c r="Q188" s="112"/>
    </row>
    <row r="189" spans="1:17" ht="23.1" customHeight="1" x14ac:dyDescent="0.2">
      <c r="A189" s="276">
        <v>146</v>
      </c>
      <c r="B189" s="277" t="s">
        <v>931</v>
      </c>
      <c r="C189" s="277"/>
      <c r="D189" s="278">
        <v>4.1461499999999996</v>
      </c>
      <c r="E189" s="279">
        <v>8574.69</v>
      </c>
      <c r="F189" s="279">
        <v>1996.04</v>
      </c>
      <c r="G189" s="279" t="s">
        <v>1009</v>
      </c>
      <c r="H189" s="279">
        <v>5101.5</v>
      </c>
      <c r="I189" s="108">
        <f t="shared" si="32"/>
        <v>1230.4185810933036</v>
      </c>
      <c r="J189" s="108">
        <f t="shared" si="33"/>
        <v>837.69038746789215</v>
      </c>
      <c r="K189" s="279">
        <f t="shared" si="34"/>
        <v>2068.108968561196</v>
      </c>
      <c r="L189" s="109">
        <f t="shared" si="35"/>
        <v>1230.4185810933036</v>
      </c>
      <c r="M189" s="109">
        <f t="shared" si="36"/>
        <v>5101.5</v>
      </c>
      <c r="N189" s="109">
        <f t="shared" si="37"/>
        <v>837.69038746789215</v>
      </c>
      <c r="O189" s="109">
        <f t="shared" si="38"/>
        <v>3473.1900000000005</v>
      </c>
      <c r="P189" s="109">
        <f t="shared" si="39"/>
        <v>8574.69</v>
      </c>
      <c r="Q189" s="112"/>
    </row>
    <row r="190" spans="1:17" ht="23.1" customHeight="1" x14ac:dyDescent="0.2">
      <c r="A190" s="276">
        <v>147</v>
      </c>
      <c r="B190" s="277" t="s">
        <v>1137</v>
      </c>
      <c r="C190" s="277"/>
      <c r="D190" s="278" t="s">
        <v>1078</v>
      </c>
      <c r="E190" s="279">
        <v>108413.88</v>
      </c>
      <c r="F190" s="279">
        <v>3176.43</v>
      </c>
      <c r="G190" s="279" t="s">
        <v>932</v>
      </c>
      <c r="H190" s="279">
        <v>102826.07</v>
      </c>
      <c r="I190" s="108">
        <f t="shared" si="32"/>
        <v>9915.7251687560292</v>
      </c>
      <c r="J190" s="108">
        <f t="shared" si="33"/>
        <v>538.84378013500464</v>
      </c>
      <c r="K190" s="279">
        <f t="shared" si="34"/>
        <v>10454.568948891034</v>
      </c>
      <c r="L190" s="109">
        <f t="shared" si="35"/>
        <v>9915.7251687560292</v>
      </c>
      <c r="M190" s="109">
        <f t="shared" si="36"/>
        <v>102826.07000000002</v>
      </c>
      <c r="N190" s="109">
        <f t="shared" si="37"/>
        <v>538.84378013500464</v>
      </c>
      <c r="O190" s="109">
        <f t="shared" si="38"/>
        <v>5587.8099999999977</v>
      </c>
      <c r="P190" s="109">
        <f t="shared" si="39"/>
        <v>108413.88000000002</v>
      </c>
      <c r="Q190" s="112"/>
    </row>
    <row r="191" spans="1:17" ht="23.1" customHeight="1" x14ac:dyDescent="0.2">
      <c r="A191" s="276">
        <v>148</v>
      </c>
      <c r="B191" s="277" t="s">
        <v>933</v>
      </c>
      <c r="C191" s="277"/>
      <c r="D191" s="278">
        <v>1.7864</v>
      </c>
      <c r="E191" s="279">
        <v>10961.67</v>
      </c>
      <c r="F191" s="279">
        <v>2533.83</v>
      </c>
      <c r="G191" s="279">
        <v>702.81</v>
      </c>
      <c r="H191" s="279">
        <v>7725.03</v>
      </c>
      <c r="I191" s="108">
        <f t="shared" si="32"/>
        <v>4324.3562472010744</v>
      </c>
      <c r="J191" s="108">
        <f t="shared" si="33"/>
        <v>1811.8226600985224</v>
      </c>
      <c r="K191" s="279">
        <f t="shared" si="34"/>
        <v>6136.1789072995971</v>
      </c>
      <c r="L191" s="109">
        <f t="shared" si="35"/>
        <v>4324.3562472010744</v>
      </c>
      <c r="M191" s="109">
        <f t="shared" si="36"/>
        <v>7725.03</v>
      </c>
      <c r="N191" s="109">
        <f t="shared" si="37"/>
        <v>1811.8226600985224</v>
      </c>
      <c r="O191" s="109">
        <f t="shared" si="38"/>
        <v>3236.6400000000003</v>
      </c>
      <c r="P191" s="109">
        <f t="shared" si="39"/>
        <v>10961.67</v>
      </c>
      <c r="Q191" s="112"/>
    </row>
    <row r="192" spans="1:17" ht="23.1" customHeight="1" x14ac:dyDescent="0.2">
      <c r="A192" s="276">
        <v>149</v>
      </c>
      <c r="B192" s="277" t="s">
        <v>1100</v>
      </c>
      <c r="C192" s="277"/>
      <c r="D192" s="278" t="s">
        <v>1079</v>
      </c>
      <c r="E192" s="279">
        <v>806.01</v>
      </c>
      <c r="F192" s="279">
        <v>209.38</v>
      </c>
      <c r="G192" s="279">
        <v>35.54</v>
      </c>
      <c r="H192" s="279">
        <v>561.09</v>
      </c>
      <c r="I192" s="108">
        <f t="shared" si="32"/>
        <v>87.945141065830725</v>
      </c>
      <c r="J192" s="108">
        <f t="shared" si="33"/>
        <v>38.388714733542315</v>
      </c>
      <c r="K192" s="279">
        <f t="shared" si="34"/>
        <v>126.33385579937304</v>
      </c>
      <c r="L192" s="109">
        <f t="shared" si="35"/>
        <v>87.945141065830725</v>
      </c>
      <c r="M192" s="109">
        <f t="shared" si="36"/>
        <v>561.09</v>
      </c>
      <c r="N192" s="109">
        <f t="shared" si="37"/>
        <v>38.388714733542315</v>
      </c>
      <c r="O192" s="109">
        <f t="shared" si="38"/>
        <v>244.91999999999996</v>
      </c>
      <c r="P192" s="109">
        <f t="shared" si="39"/>
        <v>806.01</v>
      </c>
      <c r="Q192" s="112"/>
    </row>
    <row r="193" spans="1:17" ht="23.1" customHeight="1" x14ac:dyDescent="0.2">
      <c r="A193" s="322" t="s">
        <v>674</v>
      </c>
      <c r="B193" s="323"/>
      <c r="C193" s="323"/>
      <c r="D193" s="323"/>
      <c r="E193" s="323"/>
      <c r="F193" s="323"/>
      <c r="G193" s="323"/>
      <c r="H193" s="323"/>
      <c r="I193" s="108"/>
      <c r="J193" s="108"/>
      <c r="K193" s="279"/>
      <c r="L193" s="109"/>
      <c r="M193" s="109"/>
      <c r="N193" s="109"/>
      <c r="O193" s="109"/>
      <c r="P193" s="109"/>
      <c r="Q193" s="112"/>
    </row>
    <row r="194" spans="1:17" ht="23.1" customHeight="1" x14ac:dyDescent="0.2">
      <c r="A194" s="276">
        <v>150</v>
      </c>
      <c r="B194" s="277" t="s">
        <v>934</v>
      </c>
      <c r="C194" s="277"/>
      <c r="D194" s="278">
        <v>2.4569999999999999</v>
      </c>
      <c r="E194" s="279">
        <v>58463.360000000001</v>
      </c>
      <c r="F194" s="279">
        <v>44632.19</v>
      </c>
      <c r="G194" s="279" t="s">
        <v>935</v>
      </c>
      <c r="H194" s="279">
        <v>5540.24</v>
      </c>
      <c r="I194" s="108">
        <f t="shared" si="32"/>
        <v>2254.8799348799348</v>
      </c>
      <c r="J194" s="108">
        <f t="shared" si="33"/>
        <v>21539.731379731384</v>
      </c>
      <c r="K194" s="279">
        <f t="shared" si="34"/>
        <v>23794.61131461132</v>
      </c>
      <c r="L194" s="109">
        <f t="shared" si="35"/>
        <v>2254.8799348799348</v>
      </c>
      <c r="M194" s="109">
        <f t="shared" si="36"/>
        <v>5540.24</v>
      </c>
      <c r="N194" s="109">
        <f t="shared" si="37"/>
        <v>21539.731379731384</v>
      </c>
      <c r="O194" s="109">
        <f t="shared" si="38"/>
        <v>52923.12000000001</v>
      </c>
      <c r="P194" s="109">
        <f t="shared" si="39"/>
        <v>58463.360000000008</v>
      </c>
      <c r="Q194" s="112"/>
    </row>
    <row r="195" spans="1:17" ht="23.1" customHeight="1" x14ac:dyDescent="0.2">
      <c r="A195" s="276">
        <v>151</v>
      </c>
      <c r="B195" s="277" t="s">
        <v>936</v>
      </c>
      <c r="C195" s="277"/>
      <c r="D195" s="278">
        <v>0.46</v>
      </c>
      <c r="E195" s="279">
        <v>2297.81</v>
      </c>
      <c r="F195" s="279">
        <v>1033.3</v>
      </c>
      <c r="G195" s="279" t="s">
        <v>937</v>
      </c>
      <c r="H195" s="279">
        <v>245.74</v>
      </c>
      <c r="I195" s="108">
        <f t="shared" si="32"/>
        <v>534.21739130434787</v>
      </c>
      <c r="J195" s="108">
        <f t="shared" si="33"/>
        <v>4461.0217391304341</v>
      </c>
      <c r="K195" s="279">
        <f t="shared" si="34"/>
        <v>4995.2391304347821</v>
      </c>
      <c r="L195" s="109">
        <f t="shared" si="35"/>
        <v>534.21739130434787</v>
      </c>
      <c r="M195" s="109">
        <f t="shared" si="36"/>
        <v>245.74000000000004</v>
      </c>
      <c r="N195" s="109">
        <f t="shared" si="37"/>
        <v>4461.0217391304341</v>
      </c>
      <c r="O195" s="109">
        <f t="shared" si="38"/>
        <v>2052.0699999999997</v>
      </c>
      <c r="P195" s="109">
        <f t="shared" si="39"/>
        <v>2297.81</v>
      </c>
      <c r="Q195" s="112"/>
    </row>
    <row r="196" spans="1:17" ht="23.1" customHeight="1" x14ac:dyDescent="0.2">
      <c r="A196" s="276">
        <v>152</v>
      </c>
      <c r="B196" s="277" t="s">
        <v>938</v>
      </c>
      <c r="C196" s="277"/>
      <c r="D196" s="278">
        <v>0.46</v>
      </c>
      <c r="E196" s="279">
        <v>15090.84</v>
      </c>
      <c r="F196" s="279"/>
      <c r="G196" s="279"/>
      <c r="H196" s="279">
        <v>15090.84</v>
      </c>
      <c r="I196" s="108">
        <f t="shared" si="32"/>
        <v>32806.17391304348</v>
      </c>
      <c r="J196" s="108">
        <f t="shared" si="33"/>
        <v>0</v>
      </c>
      <c r="K196" s="279">
        <f t="shared" si="34"/>
        <v>32806.17391304348</v>
      </c>
      <c r="L196" s="109">
        <f t="shared" si="35"/>
        <v>32806.17391304348</v>
      </c>
      <c r="M196" s="109">
        <f t="shared" si="36"/>
        <v>15090.840000000002</v>
      </c>
      <c r="N196" s="109">
        <f t="shared" si="37"/>
        <v>0</v>
      </c>
      <c r="O196" s="109">
        <f t="shared" si="38"/>
        <v>0</v>
      </c>
      <c r="P196" s="109">
        <f t="shared" si="39"/>
        <v>15090.840000000002</v>
      </c>
      <c r="Q196" s="112"/>
    </row>
    <row r="197" spans="1:17" ht="23.1" customHeight="1" x14ac:dyDescent="0.2">
      <c r="A197" s="276">
        <v>153</v>
      </c>
      <c r="B197" s="277" t="s">
        <v>939</v>
      </c>
      <c r="C197" s="277"/>
      <c r="D197" s="278">
        <v>1.9019999999999999</v>
      </c>
      <c r="E197" s="279">
        <v>18360.98</v>
      </c>
      <c r="F197" s="279">
        <v>8827.1200000000008</v>
      </c>
      <c r="G197" s="279" t="s">
        <v>940</v>
      </c>
      <c r="H197" s="279">
        <v>1986.86</v>
      </c>
      <c r="I197" s="108">
        <f t="shared" si="32"/>
        <v>1044.6161934805468</v>
      </c>
      <c r="J197" s="108">
        <f t="shared" si="33"/>
        <v>8608.8958990536285</v>
      </c>
      <c r="K197" s="279">
        <f t="shared" si="34"/>
        <v>9653.5120925341762</v>
      </c>
      <c r="L197" s="109">
        <f t="shared" si="35"/>
        <v>1044.6161934805468</v>
      </c>
      <c r="M197" s="109">
        <f t="shared" si="36"/>
        <v>1986.86</v>
      </c>
      <c r="N197" s="109">
        <f t="shared" si="37"/>
        <v>8608.8958990536285</v>
      </c>
      <c r="O197" s="109">
        <f t="shared" si="38"/>
        <v>16374.12</v>
      </c>
      <c r="P197" s="109">
        <f t="shared" si="39"/>
        <v>18360.98</v>
      </c>
      <c r="Q197" s="112"/>
    </row>
    <row r="198" spans="1:17" ht="23.1" customHeight="1" x14ac:dyDescent="0.2">
      <c r="A198" s="276">
        <v>154</v>
      </c>
      <c r="B198" s="277" t="s">
        <v>941</v>
      </c>
      <c r="C198" s="277"/>
      <c r="D198" s="278">
        <v>8.0000000000000002E-3</v>
      </c>
      <c r="E198" s="279">
        <v>237.21</v>
      </c>
      <c r="F198" s="279"/>
      <c r="G198" s="279"/>
      <c r="H198" s="279">
        <v>237.21</v>
      </c>
      <c r="I198" s="108">
        <f t="shared" si="32"/>
        <v>29651.25</v>
      </c>
      <c r="J198" s="108">
        <f t="shared" si="33"/>
        <v>0</v>
      </c>
      <c r="K198" s="279">
        <f t="shared" si="34"/>
        <v>29651.25</v>
      </c>
      <c r="L198" s="109">
        <f t="shared" si="35"/>
        <v>29651.25</v>
      </c>
      <c r="M198" s="109">
        <f t="shared" si="36"/>
        <v>237.21</v>
      </c>
      <c r="N198" s="109">
        <f t="shared" si="37"/>
        <v>0</v>
      </c>
      <c r="O198" s="109">
        <f t="shared" si="38"/>
        <v>0</v>
      </c>
      <c r="P198" s="109">
        <f t="shared" si="39"/>
        <v>237.21</v>
      </c>
      <c r="Q198" s="112"/>
    </row>
    <row r="199" spans="1:17" ht="23.1" customHeight="1" x14ac:dyDescent="0.2">
      <c r="A199" s="276">
        <v>155</v>
      </c>
      <c r="B199" s="277" t="s">
        <v>938</v>
      </c>
      <c r="C199" s="277"/>
      <c r="D199" s="278">
        <v>1.85</v>
      </c>
      <c r="E199" s="279">
        <v>60691.41</v>
      </c>
      <c r="F199" s="279"/>
      <c r="G199" s="279"/>
      <c r="H199" s="279">
        <v>60691.41</v>
      </c>
      <c r="I199" s="108">
        <f t="shared" si="32"/>
        <v>32806.167567567565</v>
      </c>
      <c r="J199" s="108">
        <f t="shared" si="33"/>
        <v>0</v>
      </c>
      <c r="K199" s="279">
        <f t="shared" si="34"/>
        <v>32806.167567567565</v>
      </c>
      <c r="L199" s="109">
        <f t="shared" si="35"/>
        <v>32806.167567567565</v>
      </c>
      <c r="M199" s="109">
        <f t="shared" si="36"/>
        <v>60691.409999999996</v>
      </c>
      <c r="N199" s="109">
        <f t="shared" si="37"/>
        <v>0</v>
      </c>
      <c r="O199" s="109">
        <f t="shared" si="38"/>
        <v>0</v>
      </c>
      <c r="P199" s="109">
        <f t="shared" si="39"/>
        <v>60691.409999999996</v>
      </c>
      <c r="Q199" s="112"/>
    </row>
    <row r="200" spans="1:17" ht="23.1" customHeight="1" x14ac:dyDescent="0.2">
      <c r="A200" s="276">
        <v>156</v>
      </c>
      <c r="B200" s="277" t="s">
        <v>942</v>
      </c>
      <c r="C200" s="277"/>
      <c r="D200" s="278">
        <v>2E-3</v>
      </c>
      <c r="E200" s="279">
        <v>77.739999999999995</v>
      </c>
      <c r="F200" s="279"/>
      <c r="G200" s="279"/>
      <c r="H200" s="279">
        <v>77.739999999999995</v>
      </c>
      <c r="I200" s="108">
        <f t="shared" si="32"/>
        <v>38870</v>
      </c>
      <c r="J200" s="108">
        <f t="shared" si="33"/>
        <v>0</v>
      </c>
      <c r="K200" s="279">
        <f t="shared" si="34"/>
        <v>38870</v>
      </c>
      <c r="L200" s="109">
        <f t="shared" si="35"/>
        <v>38870</v>
      </c>
      <c r="M200" s="109">
        <f t="shared" si="36"/>
        <v>77.739999999999995</v>
      </c>
      <c r="N200" s="109">
        <f t="shared" si="37"/>
        <v>0</v>
      </c>
      <c r="O200" s="109">
        <f t="shared" si="38"/>
        <v>0</v>
      </c>
      <c r="P200" s="109">
        <f t="shared" si="39"/>
        <v>77.739999999999995</v>
      </c>
      <c r="Q200" s="112"/>
    </row>
    <row r="201" spans="1:17" ht="23.1" customHeight="1" x14ac:dyDescent="0.2">
      <c r="A201" s="276">
        <v>157</v>
      </c>
      <c r="B201" s="277" t="s">
        <v>943</v>
      </c>
      <c r="C201" s="277"/>
      <c r="D201" s="278">
        <v>4.2000000000000003E-2</v>
      </c>
      <c r="E201" s="279">
        <v>1221.56</v>
      </c>
      <c r="F201" s="279"/>
      <c r="G201" s="279"/>
      <c r="H201" s="279">
        <v>1221.56</v>
      </c>
      <c r="I201" s="108">
        <f t="shared" si="32"/>
        <v>29084.761904761901</v>
      </c>
      <c r="J201" s="108">
        <f t="shared" si="33"/>
        <v>0</v>
      </c>
      <c r="K201" s="279">
        <f t="shared" si="34"/>
        <v>29084.761904761901</v>
      </c>
      <c r="L201" s="109">
        <f t="shared" si="35"/>
        <v>29084.761904761901</v>
      </c>
      <c r="M201" s="109">
        <f t="shared" si="36"/>
        <v>1221.56</v>
      </c>
      <c r="N201" s="109">
        <f t="shared" si="37"/>
        <v>0</v>
      </c>
      <c r="O201" s="109">
        <f t="shared" si="38"/>
        <v>0</v>
      </c>
      <c r="P201" s="109">
        <f t="shared" si="39"/>
        <v>1221.56</v>
      </c>
      <c r="Q201" s="112"/>
    </row>
    <row r="202" spans="1:17" ht="23.1" customHeight="1" x14ac:dyDescent="0.2">
      <c r="A202" s="276">
        <v>158</v>
      </c>
      <c r="B202" s="277" t="s">
        <v>919</v>
      </c>
      <c r="C202" s="277"/>
      <c r="D202" s="278">
        <v>9.5000000000000001E-2</v>
      </c>
      <c r="E202" s="279">
        <v>5313.67</v>
      </c>
      <c r="F202" s="279">
        <v>886.65</v>
      </c>
      <c r="G202" s="279" t="s">
        <v>944</v>
      </c>
      <c r="H202" s="279">
        <v>4394.6000000000004</v>
      </c>
      <c r="I202" s="108">
        <f t="shared" si="32"/>
        <v>46258.947368421053</v>
      </c>
      <c r="J202" s="108">
        <f t="shared" si="33"/>
        <v>9674.4210526315765</v>
      </c>
      <c r="K202" s="279">
        <f t="shared" si="34"/>
        <v>55933.368421052626</v>
      </c>
      <c r="L202" s="109">
        <f t="shared" si="35"/>
        <v>46258.947368421053</v>
      </c>
      <c r="M202" s="109">
        <f t="shared" si="36"/>
        <v>4394.6000000000004</v>
      </c>
      <c r="N202" s="109">
        <f t="shared" si="37"/>
        <v>9674.4210526315765</v>
      </c>
      <c r="O202" s="109">
        <f t="shared" si="38"/>
        <v>919.06999999999982</v>
      </c>
      <c r="P202" s="109">
        <f t="shared" si="39"/>
        <v>5313.67</v>
      </c>
      <c r="Q202" s="112"/>
    </row>
    <row r="203" spans="1:17" ht="23.1" customHeight="1" x14ac:dyDescent="0.2">
      <c r="A203" s="276">
        <v>159</v>
      </c>
      <c r="B203" s="277" t="s">
        <v>945</v>
      </c>
      <c r="C203" s="277"/>
      <c r="D203" s="278">
        <v>0.03</v>
      </c>
      <c r="E203" s="279">
        <v>3717.1</v>
      </c>
      <c r="F203" s="279">
        <v>1362.59</v>
      </c>
      <c r="G203" s="279" t="s">
        <v>946</v>
      </c>
      <c r="H203" s="279">
        <v>2336.88</v>
      </c>
      <c r="I203" s="108">
        <f t="shared" si="32"/>
        <v>77896</v>
      </c>
      <c r="J203" s="108">
        <f t="shared" si="33"/>
        <v>46007.333333333328</v>
      </c>
      <c r="K203" s="279">
        <f t="shared" si="34"/>
        <v>123903.33333333333</v>
      </c>
      <c r="L203" s="109">
        <f t="shared" si="35"/>
        <v>77896</v>
      </c>
      <c r="M203" s="109">
        <f t="shared" si="36"/>
        <v>2336.88</v>
      </c>
      <c r="N203" s="109">
        <f t="shared" si="37"/>
        <v>46007.333333333328</v>
      </c>
      <c r="O203" s="109">
        <f t="shared" si="38"/>
        <v>1380.2199999999998</v>
      </c>
      <c r="P203" s="109">
        <f t="shared" si="39"/>
        <v>3717.1</v>
      </c>
      <c r="Q203" s="112"/>
    </row>
    <row r="204" spans="1:17" ht="23.1" customHeight="1" x14ac:dyDescent="0.2">
      <c r="A204" s="322" t="s">
        <v>722</v>
      </c>
      <c r="B204" s="323"/>
      <c r="C204" s="323"/>
      <c r="D204" s="323"/>
      <c r="E204" s="323"/>
      <c r="F204" s="323"/>
      <c r="G204" s="323"/>
      <c r="H204" s="323"/>
      <c r="I204" s="108"/>
      <c r="J204" s="108"/>
      <c r="K204" s="279"/>
      <c r="L204" s="109"/>
      <c r="M204" s="109"/>
      <c r="N204" s="109"/>
      <c r="O204" s="109"/>
      <c r="P204" s="109"/>
      <c r="Q204" s="112"/>
    </row>
    <row r="205" spans="1:17" ht="23.1" customHeight="1" x14ac:dyDescent="0.2">
      <c r="A205" s="276">
        <v>160</v>
      </c>
      <c r="B205" s="277" t="s">
        <v>1138</v>
      </c>
      <c r="C205" s="277"/>
      <c r="D205" s="278" t="s">
        <v>1080</v>
      </c>
      <c r="E205" s="279">
        <v>38394.53</v>
      </c>
      <c r="F205" s="279">
        <v>14194.13</v>
      </c>
      <c r="G205" s="279">
        <v>620.33000000000004</v>
      </c>
      <c r="H205" s="279">
        <v>23580.07</v>
      </c>
      <c r="I205" s="108">
        <f t="shared" si="32"/>
        <v>177.9627924528302</v>
      </c>
      <c r="J205" s="108">
        <f t="shared" si="33"/>
        <v>111.80724528301886</v>
      </c>
      <c r="K205" s="279">
        <f t="shared" si="34"/>
        <v>289.77003773584909</v>
      </c>
      <c r="L205" s="109">
        <f t="shared" si="35"/>
        <v>177.9627924528302</v>
      </c>
      <c r="M205" s="109">
        <f t="shared" si="36"/>
        <v>23580.070000000003</v>
      </c>
      <c r="N205" s="109">
        <f t="shared" si="37"/>
        <v>111.80724528301886</v>
      </c>
      <c r="O205" s="109">
        <f t="shared" si="38"/>
        <v>14814.46</v>
      </c>
      <c r="P205" s="109">
        <f t="shared" si="39"/>
        <v>38394.53</v>
      </c>
      <c r="Q205" s="112"/>
    </row>
    <row r="206" spans="1:17" ht="23.1" customHeight="1" x14ac:dyDescent="0.2">
      <c r="A206" s="276">
        <v>161</v>
      </c>
      <c r="B206" s="277" t="s">
        <v>1139</v>
      </c>
      <c r="C206" s="277"/>
      <c r="D206" s="278" t="s">
        <v>1081</v>
      </c>
      <c r="E206" s="279">
        <v>70540.23</v>
      </c>
      <c r="F206" s="279">
        <v>35501.25</v>
      </c>
      <c r="G206" s="279" t="s">
        <v>1010</v>
      </c>
      <c r="H206" s="279">
        <v>34471.440000000002</v>
      </c>
      <c r="I206" s="108">
        <f t="shared" si="32"/>
        <v>520.32362264150947</v>
      </c>
      <c r="J206" s="108">
        <f t="shared" si="33"/>
        <v>544.43456603773575</v>
      </c>
      <c r="K206" s="279">
        <f t="shared" si="34"/>
        <v>1064.7581886792452</v>
      </c>
      <c r="L206" s="109">
        <f t="shared" si="35"/>
        <v>520.32362264150947</v>
      </c>
      <c r="M206" s="109">
        <f t="shared" si="36"/>
        <v>34471.440000000002</v>
      </c>
      <c r="N206" s="109">
        <f t="shared" si="37"/>
        <v>544.43456603773575</v>
      </c>
      <c r="O206" s="109">
        <f t="shared" si="38"/>
        <v>36068.789999999994</v>
      </c>
      <c r="P206" s="109">
        <f t="shared" si="39"/>
        <v>70540.23</v>
      </c>
      <c r="Q206" s="112"/>
    </row>
    <row r="207" spans="1:17" ht="23.1" customHeight="1" x14ac:dyDescent="0.2">
      <c r="A207" s="322" t="s">
        <v>727</v>
      </c>
      <c r="B207" s="323"/>
      <c r="C207" s="323"/>
      <c r="D207" s="323"/>
      <c r="E207" s="323"/>
      <c r="F207" s="323"/>
      <c r="G207" s="323"/>
      <c r="H207" s="323"/>
      <c r="I207" s="108"/>
      <c r="J207" s="108"/>
      <c r="K207" s="279"/>
      <c r="L207" s="109"/>
      <c r="M207" s="109"/>
      <c r="N207" s="109"/>
      <c r="O207" s="109"/>
      <c r="P207" s="109"/>
      <c r="Q207" s="112"/>
    </row>
    <row r="208" spans="1:17" ht="23.1" customHeight="1" x14ac:dyDescent="0.2">
      <c r="A208" s="276">
        <v>162</v>
      </c>
      <c r="B208" s="277" t="s">
        <v>947</v>
      </c>
      <c r="C208" s="277"/>
      <c r="D208" s="278">
        <v>2.3580000000000001</v>
      </c>
      <c r="E208" s="279">
        <v>14475.76</v>
      </c>
      <c r="F208" s="279">
        <v>1721.88</v>
      </c>
      <c r="G208" s="279" t="s">
        <v>1011</v>
      </c>
      <c r="H208" s="279">
        <v>12016.58</v>
      </c>
      <c r="I208" s="108">
        <f t="shared" ref="I208:I240" si="40">H208/D208</f>
        <v>5096.0899067005939</v>
      </c>
      <c r="J208" s="108">
        <f t="shared" ref="J208:J240" si="41">(E208-H208)/D208</f>
        <v>1042.9092451229856</v>
      </c>
      <c r="K208" s="279">
        <f t="shared" ref="K208:K240" si="42">I208+J208</f>
        <v>6138.9991518235793</v>
      </c>
      <c r="L208" s="109">
        <f t="shared" si="35"/>
        <v>5096.0899067005939</v>
      </c>
      <c r="M208" s="109">
        <f t="shared" si="36"/>
        <v>12016.580000000002</v>
      </c>
      <c r="N208" s="109">
        <f t="shared" si="37"/>
        <v>1042.9092451229856</v>
      </c>
      <c r="O208" s="109">
        <f t="shared" si="38"/>
        <v>2459.1800000000003</v>
      </c>
      <c r="P208" s="109">
        <f t="shared" si="39"/>
        <v>14475.760000000002</v>
      </c>
      <c r="Q208" s="112"/>
    </row>
    <row r="209" spans="1:17" ht="23.1" customHeight="1" x14ac:dyDescent="0.2">
      <c r="A209" s="276">
        <v>163</v>
      </c>
      <c r="B209" s="277" t="s">
        <v>1140</v>
      </c>
      <c r="C209" s="277"/>
      <c r="D209" s="278" t="s">
        <v>1082</v>
      </c>
      <c r="E209" s="279">
        <v>4110.13</v>
      </c>
      <c r="F209" s="279">
        <v>2326.4899999999998</v>
      </c>
      <c r="G209" s="279" t="s">
        <v>1012</v>
      </c>
      <c r="H209" s="279">
        <v>1624</v>
      </c>
      <c r="I209" s="108">
        <f t="shared" si="40"/>
        <v>77.480916030534345</v>
      </c>
      <c r="J209" s="108">
        <f t="shared" si="41"/>
        <v>118.61307251908397</v>
      </c>
      <c r="K209" s="279">
        <f t="shared" si="42"/>
        <v>196.0939885496183</v>
      </c>
      <c r="L209" s="109">
        <f t="shared" si="35"/>
        <v>77.480916030534345</v>
      </c>
      <c r="M209" s="109">
        <f t="shared" si="36"/>
        <v>1624</v>
      </c>
      <c r="N209" s="109">
        <f t="shared" si="37"/>
        <v>118.61307251908397</v>
      </c>
      <c r="O209" s="109">
        <f t="shared" si="38"/>
        <v>2486.13</v>
      </c>
      <c r="P209" s="109">
        <f t="shared" si="39"/>
        <v>4110.13</v>
      </c>
      <c r="Q209" s="112"/>
    </row>
    <row r="210" spans="1:17" ht="23.1" customHeight="1" x14ac:dyDescent="0.2">
      <c r="A210" s="276">
        <v>164</v>
      </c>
      <c r="B210" s="277" t="s">
        <v>1132</v>
      </c>
      <c r="C210" s="277"/>
      <c r="D210" s="278" t="s">
        <v>1083</v>
      </c>
      <c r="E210" s="279">
        <v>29345.78</v>
      </c>
      <c r="F210" s="279">
        <v>11008.73</v>
      </c>
      <c r="G210" s="279" t="s">
        <v>1013</v>
      </c>
      <c r="H210" s="279">
        <v>17644.66</v>
      </c>
      <c r="I210" s="108">
        <f t="shared" si="40"/>
        <v>1795.8941475826973</v>
      </c>
      <c r="J210" s="108">
        <f t="shared" si="41"/>
        <v>1190.95368956743</v>
      </c>
      <c r="K210" s="279">
        <f t="shared" si="42"/>
        <v>2986.8478371501274</v>
      </c>
      <c r="L210" s="109">
        <f t="shared" si="35"/>
        <v>1795.8941475826973</v>
      </c>
      <c r="M210" s="109">
        <f t="shared" si="36"/>
        <v>17644.66</v>
      </c>
      <c r="N210" s="109">
        <f t="shared" si="37"/>
        <v>1190.95368956743</v>
      </c>
      <c r="O210" s="109">
        <f t="shared" si="38"/>
        <v>11701.119999999999</v>
      </c>
      <c r="P210" s="109">
        <f t="shared" si="39"/>
        <v>29345.78</v>
      </c>
      <c r="Q210" s="112"/>
    </row>
    <row r="211" spans="1:17" ht="23.1" customHeight="1" x14ac:dyDescent="0.2">
      <c r="A211" s="322" t="s">
        <v>746</v>
      </c>
      <c r="B211" s="323"/>
      <c r="C211" s="323"/>
      <c r="D211" s="323"/>
      <c r="E211" s="323"/>
      <c r="F211" s="323"/>
      <c r="G211" s="323"/>
      <c r="H211" s="323"/>
      <c r="I211" s="108"/>
      <c r="J211" s="108"/>
      <c r="K211" s="279"/>
      <c r="L211" s="109"/>
      <c r="M211" s="109"/>
      <c r="N211" s="109"/>
      <c r="O211" s="109"/>
      <c r="P211" s="109"/>
      <c r="Q211" s="112"/>
    </row>
    <row r="212" spans="1:17" ht="23.1" customHeight="1" x14ac:dyDescent="0.2">
      <c r="A212" s="276">
        <v>165</v>
      </c>
      <c r="B212" s="277" t="s">
        <v>884</v>
      </c>
      <c r="C212" s="277"/>
      <c r="D212" s="278">
        <v>2.62</v>
      </c>
      <c r="E212" s="279">
        <v>32625.71</v>
      </c>
      <c r="F212" s="279">
        <v>8044.71</v>
      </c>
      <c r="G212" s="279">
        <v>926.67</v>
      </c>
      <c r="H212" s="279">
        <v>23654.33</v>
      </c>
      <c r="I212" s="108">
        <f t="shared" si="40"/>
        <v>9028.3702290076344</v>
      </c>
      <c r="J212" s="108">
        <f t="shared" si="41"/>
        <v>3424.1908396946556</v>
      </c>
      <c r="K212" s="279">
        <f t="shared" si="42"/>
        <v>12452.561068702289</v>
      </c>
      <c r="L212" s="109">
        <f t="shared" si="35"/>
        <v>9028.3702290076344</v>
      </c>
      <c r="M212" s="109">
        <f t="shared" si="36"/>
        <v>23654.33</v>
      </c>
      <c r="N212" s="109">
        <f t="shared" si="37"/>
        <v>3424.1908396946556</v>
      </c>
      <c r="O212" s="109">
        <f t="shared" si="38"/>
        <v>8971.3799999999974</v>
      </c>
      <c r="P212" s="109">
        <f t="shared" si="39"/>
        <v>32625.71</v>
      </c>
      <c r="Q212" s="112"/>
    </row>
    <row r="213" spans="1:17" ht="23.1" customHeight="1" x14ac:dyDescent="0.2">
      <c r="A213" s="276">
        <v>166</v>
      </c>
      <c r="B213" s="277" t="s">
        <v>1112</v>
      </c>
      <c r="C213" s="277"/>
      <c r="D213" s="278" t="s">
        <v>1084</v>
      </c>
      <c r="E213" s="279">
        <v>3128.08</v>
      </c>
      <c r="F213" s="279">
        <v>571.04</v>
      </c>
      <c r="G213" s="279" t="s">
        <v>948</v>
      </c>
      <c r="H213" s="279">
        <v>2422.33</v>
      </c>
      <c r="I213" s="108">
        <f t="shared" si="40"/>
        <v>47.311132812499999</v>
      </c>
      <c r="J213" s="108">
        <f t="shared" si="41"/>
        <v>13.7841796875</v>
      </c>
      <c r="K213" s="279">
        <f t="shared" si="42"/>
        <v>61.095312499999999</v>
      </c>
      <c r="L213" s="109">
        <f t="shared" si="35"/>
        <v>47.311132812499999</v>
      </c>
      <c r="M213" s="109">
        <f t="shared" si="36"/>
        <v>2422.33</v>
      </c>
      <c r="N213" s="109">
        <f t="shared" si="37"/>
        <v>13.7841796875</v>
      </c>
      <c r="O213" s="109">
        <f t="shared" si="38"/>
        <v>705.75</v>
      </c>
      <c r="P213" s="109">
        <f t="shared" si="39"/>
        <v>3128.08</v>
      </c>
      <c r="Q213" s="112"/>
    </row>
    <row r="214" spans="1:17" ht="23.1" customHeight="1" x14ac:dyDescent="0.2">
      <c r="A214" s="276">
        <v>167</v>
      </c>
      <c r="B214" s="277" t="s">
        <v>1113</v>
      </c>
      <c r="C214" s="277"/>
      <c r="D214" s="278" t="s">
        <v>1084</v>
      </c>
      <c r="E214" s="279">
        <v>23744.560000000001</v>
      </c>
      <c r="F214" s="279">
        <v>2968.21</v>
      </c>
      <c r="G214" s="279" t="s">
        <v>949</v>
      </c>
      <c r="H214" s="279">
        <v>20227.830000000002</v>
      </c>
      <c r="I214" s="108">
        <f t="shared" si="40"/>
        <v>395.07480468750003</v>
      </c>
      <c r="J214" s="108">
        <f t="shared" si="41"/>
        <v>68.686132812499991</v>
      </c>
      <c r="K214" s="279">
        <f t="shared" si="42"/>
        <v>463.76093750000001</v>
      </c>
      <c r="L214" s="109">
        <f t="shared" si="35"/>
        <v>395.07480468750003</v>
      </c>
      <c r="M214" s="109">
        <f t="shared" si="36"/>
        <v>20227.830000000002</v>
      </c>
      <c r="N214" s="109">
        <f t="shared" si="37"/>
        <v>68.686132812499991</v>
      </c>
      <c r="O214" s="109">
        <f t="shared" si="38"/>
        <v>3516.7299999999996</v>
      </c>
      <c r="P214" s="109">
        <f t="shared" si="39"/>
        <v>23744.560000000001</v>
      </c>
      <c r="Q214" s="112"/>
    </row>
    <row r="215" spans="1:17" ht="23.1" customHeight="1" x14ac:dyDescent="0.2">
      <c r="A215" s="276">
        <v>168</v>
      </c>
      <c r="B215" s="277" t="s">
        <v>1114</v>
      </c>
      <c r="C215" s="277"/>
      <c r="D215" s="278" t="s">
        <v>1085</v>
      </c>
      <c r="E215" s="279">
        <v>3407.37</v>
      </c>
      <c r="F215" s="279">
        <v>1001.69</v>
      </c>
      <c r="G215" s="279" t="s">
        <v>950</v>
      </c>
      <c r="H215" s="279">
        <v>2391.4299999999998</v>
      </c>
      <c r="I215" s="108">
        <f t="shared" si="40"/>
        <v>373.66093749999993</v>
      </c>
      <c r="J215" s="108">
        <f t="shared" si="41"/>
        <v>158.74062499999999</v>
      </c>
      <c r="K215" s="279">
        <f t="shared" si="42"/>
        <v>532.40156249999995</v>
      </c>
      <c r="L215" s="109">
        <f t="shared" si="35"/>
        <v>373.66093749999993</v>
      </c>
      <c r="M215" s="109">
        <f t="shared" si="36"/>
        <v>2391.4299999999998</v>
      </c>
      <c r="N215" s="109">
        <f t="shared" si="37"/>
        <v>158.74062499999999</v>
      </c>
      <c r="O215" s="109">
        <f t="shared" si="38"/>
        <v>1015.94</v>
      </c>
      <c r="P215" s="109">
        <f t="shared" si="39"/>
        <v>3407.37</v>
      </c>
      <c r="Q215" s="112"/>
    </row>
    <row r="216" spans="1:17" ht="23.1" customHeight="1" x14ac:dyDescent="0.2">
      <c r="A216" s="276">
        <v>169</v>
      </c>
      <c r="B216" s="277" t="s">
        <v>1116</v>
      </c>
      <c r="C216" s="277"/>
      <c r="D216" s="278" t="s">
        <v>1086</v>
      </c>
      <c r="E216" s="279">
        <v>306.61</v>
      </c>
      <c r="F216" s="279">
        <v>283.41000000000003</v>
      </c>
      <c r="G216" s="279" t="s">
        <v>1014</v>
      </c>
      <c r="H216" s="279">
        <v>8.99</v>
      </c>
      <c r="I216" s="108">
        <f t="shared" si="40"/>
        <v>1.3830769230769231</v>
      </c>
      <c r="J216" s="108">
        <f t="shared" si="41"/>
        <v>45.787692307692311</v>
      </c>
      <c r="K216" s="279">
        <f t="shared" si="42"/>
        <v>47.170769230769231</v>
      </c>
      <c r="L216" s="109">
        <f t="shared" si="35"/>
        <v>1.3830769230769231</v>
      </c>
      <c r="M216" s="109">
        <f t="shared" si="36"/>
        <v>8.99</v>
      </c>
      <c r="N216" s="109">
        <f t="shared" si="37"/>
        <v>45.787692307692311</v>
      </c>
      <c r="O216" s="109">
        <f t="shared" si="38"/>
        <v>297.62</v>
      </c>
      <c r="P216" s="109">
        <f t="shared" si="39"/>
        <v>306.61</v>
      </c>
      <c r="Q216" s="112"/>
    </row>
    <row r="217" spans="1:17" ht="23.1" customHeight="1" x14ac:dyDescent="0.2">
      <c r="A217" s="276">
        <v>170</v>
      </c>
      <c r="B217" s="277" t="s">
        <v>890</v>
      </c>
      <c r="C217" s="277"/>
      <c r="D217" s="278">
        <v>2</v>
      </c>
      <c r="E217" s="279">
        <v>1699.2</v>
      </c>
      <c r="F217" s="279"/>
      <c r="G217" s="279"/>
      <c r="H217" s="279">
        <v>1699.2</v>
      </c>
      <c r="I217" s="108">
        <f t="shared" si="40"/>
        <v>849.6</v>
      </c>
      <c r="J217" s="108">
        <f t="shared" si="41"/>
        <v>0</v>
      </c>
      <c r="K217" s="279">
        <f t="shared" si="42"/>
        <v>849.6</v>
      </c>
      <c r="L217" s="109">
        <f t="shared" si="35"/>
        <v>849.6</v>
      </c>
      <c r="M217" s="109">
        <f t="shared" si="36"/>
        <v>1699.2</v>
      </c>
      <c r="N217" s="109">
        <f t="shared" si="37"/>
        <v>0</v>
      </c>
      <c r="O217" s="109">
        <f t="shared" si="38"/>
        <v>0</v>
      </c>
      <c r="P217" s="109">
        <f t="shared" si="39"/>
        <v>1699.2</v>
      </c>
      <c r="Q217" s="112"/>
    </row>
    <row r="218" spans="1:17" ht="23.1" customHeight="1" x14ac:dyDescent="0.2">
      <c r="A218" s="276">
        <v>171</v>
      </c>
      <c r="B218" s="277" t="s">
        <v>891</v>
      </c>
      <c r="C218" s="277"/>
      <c r="D218" s="278">
        <v>1</v>
      </c>
      <c r="E218" s="279">
        <v>76.7</v>
      </c>
      <c r="F218" s="279"/>
      <c r="G218" s="279"/>
      <c r="H218" s="279">
        <v>76.7</v>
      </c>
      <c r="I218" s="108">
        <f t="shared" si="40"/>
        <v>76.7</v>
      </c>
      <c r="J218" s="108">
        <f t="shared" si="41"/>
        <v>0</v>
      </c>
      <c r="K218" s="279">
        <f t="shared" si="42"/>
        <v>76.7</v>
      </c>
      <c r="L218" s="109">
        <f t="shared" si="35"/>
        <v>76.7</v>
      </c>
      <c r="M218" s="109">
        <f t="shared" si="36"/>
        <v>76.7</v>
      </c>
      <c r="N218" s="109">
        <f t="shared" si="37"/>
        <v>0</v>
      </c>
      <c r="O218" s="109">
        <f t="shared" si="38"/>
        <v>0</v>
      </c>
      <c r="P218" s="109">
        <f t="shared" si="39"/>
        <v>76.7</v>
      </c>
      <c r="Q218" s="112"/>
    </row>
    <row r="219" spans="1:17" ht="23.1" customHeight="1" x14ac:dyDescent="0.2">
      <c r="A219" s="276">
        <v>172</v>
      </c>
      <c r="B219" s="277" t="s">
        <v>892</v>
      </c>
      <c r="C219" s="277"/>
      <c r="D219" s="278">
        <v>4</v>
      </c>
      <c r="E219" s="279">
        <v>660.8</v>
      </c>
      <c r="F219" s="279"/>
      <c r="G219" s="279"/>
      <c r="H219" s="279">
        <v>660.8</v>
      </c>
      <c r="I219" s="108">
        <f t="shared" si="40"/>
        <v>165.2</v>
      </c>
      <c r="J219" s="108">
        <f t="shared" si="41"/>
        <v>0</v>
      </c>
      <c r="K219" s="279">
        <f t="shared" si="42"/>
        <v>165.2</v>
      </c>
      <c r="L219" s="109">
        <f t="shared" si="35"/>
        <v>165.2</v>
      </c>
      <c r="M219" s="109">
        <f t="shared" si="36"/>
        <v>660.8</v>
      </c>
      <c r="N219" s="109">
        <f t="shared" si="37"/>
        <v>0</v>
      </c>
      <c r="O219" s="109">
        <f t="shared" si="38"/>
        <v>0</v>
      </c>
      <c r="P219" s="109">
        <f t="shared" si="39"/>
        <v>660.8</v>
      </c>
      <c r="Q219" s="112"/>
    </row>
    <row r="220" spans="1:17" ht="23.1" customHeight="1" x14ac:dyDescent="0.2">
      <c r="A220" s="276">
        <v>173</v>
      </c>
      <c r="B220" s="277" t="s">
        <v>893</v>
      </c>
      <c r="C220" s="277"/>
      <c r="D220" s="278">
        <v>1</v>
      </c>
      <c r="E220" s="279">
        <v>1132.8</v>
      </c>
      <c r="F220" s="279"/>
      <c r="G220" s="279"/>
      <c r="H220" s="279">
        <v>1132.8</v>
      </c>
      <c r="I220" s="108">
        <f t="shared" si="40"/>
        <v>1132.8</v>
      </c>
      <c r="J220" s="108">
        <f t="shared" si="41"/>
        <v>0</v>
      </c>
      <c r="K220" s="279">
        <f t="shared" si="42"/>
        <v>1132.8</v>
      </c>
      <c r="L220" s="109">
        <f t="shared" ref="L220:L240" si="43">I220</f>
        <v>1132.8</v>
      </c>
      <c r="M220" s="109">
        <f t="shared" ref="M220:M240" si="44">L220*D220</f>
        <v>1132.8</v>
      </c>
      <c r="N220" s="109">
        <f t="shared" ref="N220:N240" si="45">J220</f>
        <v>0</v>
      </c>
      <c r="O220" s="109">
        <f t="shared" ref="O220:O240" si="46">N220*D220</f>
        <v>0</v>
      </c>
      <c r="P220" s="109">
        <f t="shared" ref="P220:P240" si="47">M220+O220</f>
        <v>1132.8</v>
      </c>
      <c r="Q220" s="112"/>
    </row>
    <row r="221" spans="1:17" ht="23.1" customHeight="1" x14ac:dyDescent="0.2">
      <c r="A221" s="276">
        <v>174</v>
      </c>
      <c r="B221" s="277" t="s">
        <v>894</v>
      </c>
      <c r="C221" s="277"/>
      <c r="D221" s="278">
        <v>2</v>
      </c>
      <c r="E221" s="279">
        <v>330.4</v>
      </c>
      <c r="F221" s="279"/>
      <c r="G221" s="279"/>
      <c r="H221" s="279">
        <v>330.4</v>
      </c>
      <c r="I221" s="108">
        <f t="shared" si="40"/>
        <v>165.2</v>
      </c>
      <c r="J221" s="108">
        <f t="shared" si="41"/>
        <v>0</v>
      </c>
      <c r="K221" s="279">
        <f t="shared" si="42"/>
        <v>165.2</v>
      </c>
      <c r="L221" s="109">
        <f t="shared" si="43"/>
        <v>165.2</v>
      </c>
      <c r="M221" s="109">
        <f t="shared" si="44"/>
        <v>330.4</v>
      </c>
      <c r="N221" s="109">
        <f t="shared" si="45"/>
        <v>0</v>
      </c>
      <c r="O221" s="109">
        <f t="shared" si="46"/>
        <v>0</v>
      </c>
      <c r="P221" s="109">
        <f t="shared" si="47"/>
        <v>330.4</v>
      </c>
      <c r="Q221" s="112"/>
    </row>
    <row r="222" spans="1:17" ht="23.1" customHeight="1" x14ac:dyDescent="0.2">
      <c r="A222" s="276">
        <v>175</v>
      </c>
      <c r="B222" s="277" t="s">
        <v>895</v>
      </c>
      <c r="C222" s="277"/>
      <c r="D222" s="278">
        <v>1</v>
      </c>
      <c r="E222" s="279">
        <v>271.39999999999998</v>
      </c>
      <c r="F222" s="279"/>
      <c r="G222" s="279"/>
      <c r="H222" s="279">
        <v>271.39999999999998</v>
      </c>
      <c r="I222" s="108">
        <f t="shared" si="40"/>
        <v>271.39999999999998</v>
      </c>
      <c r="J222" s="108">
        <f t="shared" si="41"/>
        <v>0</v>
      </c>
      <c r="K222" s="279">
        <f t="shared" si="42"/>
        <v>271.39999999999998</v>
      </c>
      <c r="L222" s="109">
        <f t="shared" si="43"/>
        <v>271.39999999999998</v>
      </c>
      <c r="M222" s="109">
        <f t="shared" si="44"/>
        <v>271.39999999999998</v>
      </c>
      <c r="N222" s="109">
        <f t="shared" si="45"/>
        <v>0</v>
      </c>
      <c r="O222" s="109">
        <f t="shared" si="46"/>
        <v>0</v>
      </c>
      <c r="P222" s="109">
        <f t="shared" si="47"/>
        <v>271.39999999999998</v>
      </c>
      <c r="Q222" s="112"/>
    </row>
    <row r="223" spans="1:17" ht="23.1" customHeight="1" x14ac:dyDescent="0.2">
      <c r="A223" s="276">
        <v>176</v>
      </c>
      <c r="B223" s="277" t="s">
        <v>896</v>
      </c>
      <c r="C223" s="277"/>
      <c r="D223" s="278">
        <v>1</v>
      </c>
      <c r="E223" s="279">
        <v>271.39999999999998</v>
      </c>
      <c r="F223" s="279"/>
      <c r="G223" s="279"/>
      <c r="H223" s="279">
        <v>271.39999999999998</v>
      </c>
      <c r="I223" s="108">
        <f t="shared" si="40"/>
        <v>271.39999999999998</v>
      </c>
      <c r="J223" s="108">
        <f t="shared" si="41"/>
        <v>0</v>
      </c>
      <c r="K223" s="279">
        <f t="shared" si="42"/>
        <v>271.39999999999998</v>
      </c>
      <c r="L223" s="109">
        <f t="shared" si="43"/>
        <v>271.39999999999998</v>
      </c>
      <c r="M223" s="109">
        <f t="shared" si="44"/>
        <v>271.39999999999998</v>
      </c>
      <c r="N223" s="109">
        <f t="shared" si="45"/>
        <v>0</v>
      </c>
      <c r="O223" s="109">
        <f t="shared" si="46"/>
        <v>0</v>
      </c>
      <c r="P223" s="109">
        <f t="shared" si="47"/>
        <v>271.39999999999998</v>
      </c>
      <c r="Q223" s="112"/>
    </row>
    <row r="224" spans="1:17" ht="23.1" customHeight="1" x14ac:dyDescent="0.2">
      <c r="A224" s="276">
        <v>177</v>
      </c>
      <c r="B224" s="277" t="s">
        <v>897</v>
      </c>
      <c r="C224" s="277"/>
      <c r="D224" s="278">
        <v>1</v>
      </c>
      <c r="E224" s="279">
        <v>684.4</v>
      </c>
      <c r="F224" s="279"/>
      <c r="G224" s="279"/>
      <c r="H224" s="279">
        <v>684.4</v>
      </c>
      <c r="I224" s="108">
        <f t="shared" si="40"/>
        <v>684.4</v>
      </c>
      <c r="J224" s="108">
        <f t="shared" si="41"/>
        <v>0</v>
      </c>
      <c r="K224" s="279">
        <f t="shared" si="42"/>
        <v>684.4</v>
      </c>
      <c r="L224" s="109">
        <f t="shared" si="43"/>
        <v>684.4</v>
      </c>
      <c r="M224" s="109">
        <f t="shared" si="44"/>
        <v>684.4</v>
      </c>
      <c r="N224" s="109">
        <f t="shared" si="45"/>
        <v>0</v>
      </c>
      <c r="O224" s="109">
        <f t="shared" si="46"/>
        <v>0</v>
      </c>
      <c r="P224" s="109">
        <f t="shared" si="47"/>
        <v>684.4</v>
      </c>
      <c r="Q224" s="112"/>
    </row>
    <row r="225" spans="1:17" ht="23.1" customHeight="1" x14ac:dyDescent="0.2">
      <c r="A225" s="322" t="s">
        <v>760</v>
      </c>
      <c r="B225" s="323"/>
      <c r="C225" s="323"/>
      <c r="D225" s="323"/>
      <c r="E225" s="323"/>
      <c r="F225" s="323"/>
      <c r="G225" s="323"/>
      <c r="H225" s="323"/>
      <c r="I225" s="108"/>
      <c r="J225" s="108"/>
      <c r="K225" s="279"/>
      <c r="L225" s="109"/>
      <c r="M225" s="109"/>
      <c r="N225" s="109"/>
      <c r="O225" s="109"/>
      <c r="P225" s="109"/>
      <c r="Q225" s="112"/>
    </row>
    <row r="226" spans="1:17" ht="23.1" customHeight="1" x14ac:dyDescent="0.2">
      <c r="A226" s="276">
        <v>178</v>
      </c>
      <c r="B226" s="277" t="s">
        <v>1117</v>
      </c>
      <c r="C226" s="277"/>
      <c r="D226" s="278" t="s">
        <v>1087</v>
      </c>
      <c r="E226" s="279">
        <v>3345.97</v>
      </c>
      <c r="F226" s="279">
        <v>715.69</v>
      </c>
      <c r="G226" s="279">
        <v>171.4</v>
      </c>
      <c r="H226" s="279">
        <v>2458.88</v>
      </c>
      <c r="I226" s="108">
        <f t="shared" si="40"/>
        <v>1300.9947089947091</v>
      </c>
      <c r="J226" s="108">
        <f t="shared" si="41"/>
        <v>469.35978835978824</v>
      </c>
      <c r="K226" s="279">
        <f t="shared" si="42"/>
        <v>1770.3544973544972</v>
      </c>
      <c r="L226" s="109">
        <f t="shared" si="43"/>
        <v>1300.9947089947091</v>
      </c>
      <c r="M226" s="109">
        <f t="shared" si="44"/>
        <v>2458.88</v>
      </c>
      <c r="N226" s="109">
        <f t="shared" si="45"/>
        <v>469.35978835978824</v>
      </c>
      <c r="O226" s="109">
        <f t="shared" si="46"/>
        <v>887.08999999999969</v>
      </c>
      <c r="P226" s="109">
        <f t="shared" si="47"/>
        <v>3345.97</v>
      </c>
      <c r="Q226" s="112"/>
    </row>
    <row r="227" spans="1:17" ht="23.1" customHeight="1" x14ac:dyDescent="0.2">
      <c r="A227" s="276">
        <v>179</v>
      </c>
      <c r="B227" s="277" t="s">
        <v>951</v>
      </c>
      <c r="C227" s="277"/>
      <c r="D227" s="278">
        <v>1</v>
      </c>
      <c r="E227" s="279">
        <v>18100</v>
      </c>
      <c r="F227" s="279"/>
      <c r="G227" s="279"/>
      <c r="H227" s="279">
        <v>18100</v>
      </c>
      <c r="I227" s="108">
        <f t="shared" si="40"/>
        <v>18100</v>
      </c>
      <c r="J227" s="108">
        <f t="shared" si="41"/>
        <v>0</v>
      </c>
      <c r="K227" s="279">
        <f t="shared" si="42"/>
        <v>18100</v>
      </c>
      <c r="L227" s="109">
        <f t="shared" si="43"/>
        <v>18100</v>
      </c>
      <c r="M227" s="109">
        <f t="shared" si="44"/>
        <v>18100</v>
      </c>
      <c r="N227" s="109">
        <f t="shared" si="45"/>
        <v>0</v>
      </c>
      <c r="O227" s="109">
        <f t="shared" si="46"/>
        <v>0</v>
      </c>
      <c r="P227" s="109">
        <f t="shared" si="47"/>
        <v>18100</v>
      </c>
      <c r="Q227" s="112"/>
    </row>
    <row r="228" spans="1:17" ht="23.1" customHeight="1" x14ac:dyDescent="0.2">
      <c r="A228" s="276">
        <v>180</v>
      </c>
      <c r="B228" s="277" t="s">
        <v>1119</v>
      </c>
      <c r="C228" s="277"/>
      <c r="D228" s="278" t="s">
        <v>1088</v>
      </c>
      <c r="E228" s="279">
        <v>4063.31</v>
      </c>
      <c r="F228" s="279">
        <v>221.33</v>
      </c>
      <c r="G228" s="279" t="s">
        <v>952</v>
      </c>
      <c r="H228" s="279">
        <v>3807.38</v>
      </c>
      <c r="I228" s="108">
        <f t="shared" si="40"/>
        <v>5288.0277777777783</v>
      </c>
      <c r="J228" s="108">
        <f t="shared" si="41"/>
        <v>355.45833333333314</v>
      </c>
      <c r="K228" s="279">
        <f t="shared" si="42"/>
        <v>5643.4861111111113</v>
      </c>
      <c r="L228" s="109">
        <f t="shared" si="43"/>
        <v>5288.0277777777783</v>
      </c>
      <c r="M228" s="109">
        <f t="shared" si="44"/>
        <v>3807.38</v>
      </c>
      <c r="N228" s="109">
        <f t="shared" si="45"/>
        <v>355.45833333333314</v>
      </c>
      <c r="O228" s="109">
        <f t="shared" si="46"/>
        <v>255.92999999999986</v>
      </c>
      <c r="P228" s="109">
        <f t="shared" si="47"/>
        <v>4063.31</v>
      </c>
      <c r="Q228" s="112"/>
    </row>
    <row r="229" spans="1:17" ht="23.1" customHeight="1" x14ac:dyDescent="0.2">
      <c r="A229" s="285">
        <v>181</v>
      </c>
      <c r="B229" s="286" t="s">
        <v>1141</v>
      </c>
      <c r="C229" s="286"/>
      <c r="D229" s="287" t="s">
        <v>1089</v>
      </c>
      <c r="E229" s="288">
        <v>59823.31</v>
      </c>
      <c r="F229" s="288">
        <v>1502.54</v>
      </c>
      <c r="G229" s="288">
        <v>434.42</v>
      </c>
      <c r="H229" s="288">
        <v>57886.35</v>
      </c>
      <c r="I229" s="108">
        <f t="shared" si="40"/>
        <v>4823.8625000000002</v>
      </c>
      <c r="J229" s="108">
        <f t="shared" si="41"/>
        <v>161.41333333333327</v>
      </c>
      <c r="K229" s="279">
        <f t="shared" si="42"/>
        <v>4985.2758333333331</v>
      </c>
      <c r="L229" s="109">
        <f t="shared" si="43"/>
        <v>4823.8625000000002</v>
      </c>
      <c r="M229" s="109">
        <f t="shared" si="44"/>
        <v>57886.350000000006</v>
      </c>
      <c r="N229" s="109">
        <f t="shared" si="45"/>
        <v>161.41333333333327</v>
      </c>
      <c r="O229" s="109">
        <f t="shared" si="46"/>
        <v>1936.9599999999991</v>
      </c>
      <c r="P229" s="109">
        <f t="shared" si="47"/>
        <v>59823.310000000005</v>
      </c>
      <c r="Q229" s="112"/>
    </row>
    <row r="230" spans="1:17" ht="23.1" customHeight="1" x14ac:dyDescent="0.2">
      <c r="A230" s="326" t="s">
        <v>772</v>
      </c>
      <c r="B230" s="327"/>
      <c r="C230" s="327"/>
      <c r="D230" s="327"/>
      <c r="E230" s="327"/>
      <c r="F230" s="327"/>
      <c r="G230" s="327"/>
      <c r="H230" s="327"/>
      <c r="I230" s="108"/>
      <c r="J230" s="108"/>
      <c r="K230" s="279"/>
      <c r="L230" s="109"/>
      <c r="M230" s="110">
        <f>SUM(M231:M240)</f>
        <v>58923.289999999994</v>
      </c>
      <c r="N230" s="109"/>
      <c r="O230" s="110">
        <f>SUM(O231:O240)</f>
        <v>25956.71</v>
      </c>
      <c r="P230" s="110">
        <f>SUM(P231:P240)</f>
        <v>84880</v>
      </c>
      <c r="Q230" s="111">
        <f>P230/$Q$249</f>
        <v>486.47409445208621</v>
      </c>
    </row>
    <row r="231" spans="1:17" ht="23.1" customHeight="1" x14ac:dyDescent="0.2">
      <c r="A231" s="322" t="s">
        <v>773</v>
      </c>
      <c r="B231" s="323"/>
      <c r="C231" s="323"/>
      <c r="D231" s="323"/>
      <c r="E231" s="323"/>
      <c r="F231" s="323"/>
      <c r="G231" s="323"/>
      <c r="H231" s="323"/>
      <c r="I231" s="108"/>
      <c r="J231" s="108"/>
      <c r="K231" s="279"/>
      <c r="L231" s="109"/>
      <c r="M231" s="109"/>
      <c r="N231" s="109"/>
      <c r="O231" s="109"/>
      <c r="P231" s="109"/>
      <c r="Q231" s="112"/>
    </row>
    <row r="232" spans="1:17" ht="23.1" customHeight="1" x14ac:dyDescent="0.2">
      <c r="A232" s="276">
        <v>182</v>
      </c>
      <c r="B232" s="277" t="s">
        <v>1142</v>
      </c>
      <c r="C232" s="277"/>
      <c r="D232" s="278" t="s">
        <v>1090</v>
      </c>
      <c r="E232" s="279">
        <v>3671.58</v>
      </c>
      <c r="F232" s="279">
        <v>670.26</v>
      </c>
      <c r="G232" s="279" t="s">
        <v>1015</v>
      </c>
      <c r="H232" s="279">
        <v>2843.2</v>
      </c>
      <c r="I232" s="108">
        <f t="shared" si="40"/>
        <v>47.310969116080933</v>
      </c>
      <c r="J232" s="108">
        <f t="shared" si="41"/>
        <v>13.784278487752932</v>
      </c>
      <c r="K232" s="279">
        <f t="shared" si="42"/>
        <v>61.095247603833869</v>
      </c>
      <c r="L232" s="109">
        <f t="shared" si="43"/>
        <v>47.310969116080933</v>
      </c>
      <c r="M232" s="109">
        <f t="shared" si="44"/>
        <v>2843.2</v>
      </c>
      <c r="N232" s="109">
        <f t="shared" si="45"/>
        <v>13.784278487752932</v>
      </c>
      <c r="O232" s="109">
        <f t="shared" si="46"/>
        <v>828.38000000000011</v>
      </c>
      <c r="P232" s="109">
        <f t="shared" si="47"/>
        <v>3671.58</v>
      </c>
      <c r="Q232" s="112"/>
    </row>
    <row r="233" spans="1:17" ht="23.1" customHeight="1" x14ac:dyDescent="0.2">
      <c r="A233" s="276">
        <v>183</v>
      </c>
      <c r="B233" s="277" t="s">
        <v>856</v>
      </c>
      <c r="C233" s="277"/>
      <c r="D233" s="278">
        <v>3.0047999999999999</v>
      </c>
      <c r="E233" s="279">
        <v>5613.18</v>
      </c>
      <c r="F233" s="279">
        <v>1440.74</v>
      </c>
      <c r="G233" s="279" t="s">
        <v>1016</v>
      </c>
      <c r="H233" s="279">
        <v>3583.47</v>
      </c>
      <c r="I233" s="108">
        <f t="shared" si="40"/>
        <v>1192.5818690095846</v>
      </c>
      <c r="J233" s="108">
        <f t="shared" si="41"/>
        <v>675.48921725239632</v>
      </c>
      <c r="K233" s="279">
        <f t="shared" si="42"/>
        <v>1868.0710862619808</v>
      </c>
      <c r="L233" s="109">
        <f t="shared" si="43"/>
        <v>1192.5818690095846</v>
      </c>
      <c r="M233" s="109">
        <f t="shared" si="44"/>
        <v>3583.47</v>
      </c>
      <c r="N233" s="109">
        <f t="shared" si="45"/>
        <v>675.48921725239632</v>
      </c>
      <c r="O233" s="109">
        <f t="shared" si="46"/>
        <v>2029.7100000000005</v>
      </c>
      <c r="P233" s="109">
        <f t="shared" si="47"/>
        <v>5613.18</v>
      </c>
      <c r="Q233" s="112"/>
    </row>
    <row r="234" spans="1:17" ht="23.1" customHeight="1" x14ac:dyDescent="0.2">
      <c r="A234" s="276">
        <v>184</v>
      </c>
      <c r="B234" s="277" t="s">
        <v>1017</v>
      </c>
      <c r="C234" s="277"/>
      <c r="D234" s="278">
        <v>9.0144000000000002</v>
      </c>
      <c r="E234" s="279">
        <v>20009.89</v>
      </c>
      <c r="F234" s="279">
        <v>4848.03</v>
      </c>
      <c r="G234" s="279" t="s">
        <v>1018</v>
      </c>
      <c r="H234" s="279">
        <v>11950.3</v>
      </c>
      <c r="I234" s="108">
        <f t="shared" si="40"/>
        <v>1325.6900070997515</v>
      </c>
      <c r="J234" s="108">
        <f t="shared" si="41"/>
        <v>894.0794728434505</v>
      </c>
      <c r="K234" s="279">
        <f t="shared" si="42"/>
        <v>2219.769479943202</v>
      </c>
      <c r="L234" s="109">
        <f t="shared" si="43"/>
        <v>1325.6900070997515</v>
      </c>
      <c r="M234" s="109">
        <f t="shared" si="44"/>
        <v>11950.3</v>
      </c>
      <c r="N234" s="109">
        <f t="shared" si="45"/>
        <v>894.0794728434505</v>
      </c>
      <c r="O234" s="109">
        <f t="shared" si="46"/>
        <v>8059.59</v>
      </c>
      <c r="P234" s="109">
        <f t="shared" si="47"/>
        <v>20009.89</v>
      </c>
      <c r="Q234" s="112"/>
    </row>
    <row r="235" spans="1:17" ht="23.1" customHeight="1" x14ac:dyDescent="0.2">
      <c r="A235" s="276">
        <v>185</v>
      </c>
      <c r="B235" s="277" t="s">
        <v>1019</v>
      </c>
      <c r="C235" s="277"/>
      <c r="D235" s="278">
        <v>2.4038400000000002</v>
      </c>
      <c r="E235" s="279">
        <v>9787.67</v>
      </c>
      <c r="F235" s="279">
        <v>1200.6500000000001</v>
      </c>
      <c r="G235" s="279">
        <v>5.14</v>
      </c>
      <c r="H235" s="279">
        <v>8581.8799999999992</v>
      </c>
      <c r="I235" s="108">
        <f t="shared" si="40"/>
        <v>3570.071219382321</v>
      </c>
      <c r="J235" s="108">
        <f t="shared" si="41"/>
        <v>501.6099241214061</v>
      </c>
      <c r="K235" s="279">
        <f t="shared" si="42"/>
        <v>4071.6811435037271</v>
      </c>
      <c r="L235" s="109">
        <f t="shared" si="43"/>
        <v>3570.071219382321</v>
      </c>
      <c r="M235" s="109">
        <f t="shared" si="44"/>
        <v>8581.8799999999992</v>
      </c>
      <c r="N235" s="109">
        <f t="shared" si="45"/>
        <v>501.6099241214061</v>
      </c>
      <c r="O235" s="109">
        <f t="shared" si="46"/>
        <v>1205.7900000000009</v>
      </c>
      <c r="P235" s="109">
        <f t="shared" si="47"/>
        <v>9787.67</v>
      </c>
      <c r="Q235" s="112"/>
    </row>
    <row r="236" spans="1:17" ht="23.1" customHeight="1" x14ac:dyDescent="0.2">
      <c r="A236" s="276">
        <v>186</v>
      </c>
      <c r="B236" s="277" t="s">
        <v>953</v>
      </c>
      <c r="C236" s="277"/>
      <c r="D236" s="278">
        <v>0.20432600000000001</v>
      </c>
      <c r="E236" s="279">
        <v>6975.62</v>
      </c>
      <c r="F236" s="279">
        <v>372.38</v>
      </c>
      <c r="G236" s="279" t="s">
        <v>1020</v>
      </c>
      <c r="H236" s="279">
        <v>6529.63</v>
      </c>
      <c r="I236" s="108">
        <f t="shared" si="40"/>
        <v>31956.921781858404</v>
      </c>
      <c r="J236" s="108">
        <f t="shared" si="41"/>
        <v>2182.7373902489148</v>
      </c>
      <c r="K236" s="279">
        <f t="shared" si="42"/>
        <v>34139.65917210732</v>
      </c>
      <c r="L236" s="109">
        <f t="shared" si="43"/>
        <v>31956.921781858404</v>
      </c>
      <c r="M236" s="109">
        <f t="shared" si="44"/>
        <v>6529.63</v>
      </c>
      <c r="N236" s="109">
        <f t="shared" si="45"/>
        <v>2182.7373902489148</v>
      </c>
      <c r="O236" s="109">
        <f t="shared" si="46"/>
        <v>445.98999999999978</v>
      </c>
      <c r="P236" s="109">
        <f t="shared" si="47"/>
        <v>6975.62</v>
      </c>
      <c r="Q236" s="112"/>
    </row>
    <row r="237" spans="1:17" ht="23.1" customHeight="1" x14ac:dyDescent="0.2">
      <c r="A237" s="276">
        <v>187</v>
      </c>
      <c r="B237" s="277" t="s">
        <v>1143</v>
      </c>
      <c r="C237" s="277"/>
      <c r="D237" s="278" t="s">
        <v>1091</v>
      </c>
      <c r="E237" s="279">
        <v>16977.009999999998</v>
      </c>
      <c r="F237" s="279">
        <v>4500.71</v>
      </c>
      <c r="G237" s="279" t="s">
        <v>1021</v>
      </c>
      <c r="H237" s="279">
        <v>12182.3</v>
      </c>
      <c r="I237" s="108">
        <f t="shared" si="40"/>
        <v>283.30930232558137</v>
      </c>
      <c r="J237" s="108">
        <f t="shared" si="41"/>
        <v>111.50488372093021</v>
      </c>
      <c r="K237" s="279">
        <f t="shared" si="42"/>
        <v>394.81418604651157</v>
      </c>
      <c r="L237" s="109">
        <f t="shared" si="43"/>
        <v>283.30930232558137</v>
      </c>
      <c r="M237" s="109">
        <f t="shared" si="44"/>
        <v>12182.3</v>
      </c>
      <c r="N237" s="109">
        <f t="shared" si="45"/>
        <v>111.50488372093021</v>
      </c>
      <c r="O237" s="109">
        <f t="shared" si="46"/>
        <v>4794.7099999999991</v>
      </c>
      <c r="P237" s="109">
        <f t="shared" si="47"/>
        <v>16977.009999999998</v>
      </c>
      <c r="Q237" s="112"/>
    </row>
    <row r="238" spans="1:17" ht="23.1" customHeight="1" x14ac:dyDescent="0.2">
      <c r="A238" s="276">
        <v>188</v>
      </c>
      <c r="B238" s="277" t="s">
        <v>1022</v>
      </c>
      <c r="C238" s="277"/>
      <c r="D238" s="278">
        <v>45</v>
      </c>
      <c r="E238" s="279">
        <v>9486.4500000000007</v>
      </c>
      <c r="F238" s="279"/>
      <c r="G238" s="279"/>
      <c r="H238" s="279">
        <v>9486.4500000000007</v>
      </c>
      <c r="I238" s="108">
        <f t="shared" si="40"/>
        <v>210.81</v>
      </c>
      <c r="J238" s="108">
        <f t="shared" si="41"/>
        <v>0</v>
      </c>
      <c r="K238" s="279">
        <f t="shared" si="42"/>
        <v>210.81</v>
      </c>
      <c r="L238" s="109">
        <f t="shared" si="43"/>
        <v>210.81</v>
      </c>
      <c r="M238" s="109">
        <f t="shared" si="44"/>
        <v>9486.4500000000007</v>
      </c>
      <c r="N238" s="109">
        <f t="shared" si="45"/>
        <v>0</v>
      </c>
      <c r="O238" s="109">
        <f t="shared" si="46"/>
        <v>0</v>
      </c>
      <c r="P238" s="109">
        <f t="shared" si="47"/>
        <v>9486.4500000000007</v>
      </c>
      <c r="Q238" s="112"/>
    </row>
    <row r="239" spans="1:17" ht="23.1" customHeight="1" x14ac:dyDescent="0.2">
      <c r="A239" s="322" t="s">
        <v>807</v>
      </c>
      <c r="B239" s="323"/>
      <c r="C239" s="323"/>
      <c r="D239" s="323"/>
      <c r="E239" s="323"/>
      <c r="F239" s="323"/>
      <c r="G239" s="323"/>
      <c r="H239" s="323"/>
      <c r="I239" s="108"/>
      <c r="J239" s="108"/>
      <c r="K239" s="279"/>
      <c r="L239" s="109"/>
      <c r="M239" s="109"/>
      <c r="N239" s="109"/>
      <c r="O239" s="109"/>
      <c r="P239" s="109"/>
      <c r="Q239" s="112"/>
    </row>
    <row r="240" spans="1:17" ht="23.1" customHeight="1" x14ac:dyDescent="0.2">
      <c r="A240" s="285">
        <v>189</v>
      </c>
      <c r="B240" s="286" t="s">
        <v>1144</v>
      </c>
      <c r="C240" s="286"/>
      <c r="D240" s="287" t="s">
        <v>1092</v>
      </c>
      <c r="E240" s="288">
        <v>12358.6</v>
      </c>
      <c r="F240" s="288">
        <v>8419.9699999999993</v>
      </c>
      <c r="G240" s="288" t="s">
        <v>1023</v>
      </c>
      <c r="H240" s="288">
        <v>3766.06</v>
      </c>
      <c r="I240" s="108">
        <f t="shared" si="40"/>
        <v>123.11408957175547</v>
      </c>
      <c r="J240" s="108">
        <f t="shared" si="41"/>
        <v>280.89375612945412</v>
      </c>
      <c r="K240" s="279">
        <f t="shared" si="42"/>
        <v>404.00784570120959</v>
      </c>
      <c r="L240" s="109">
        <f t="shared" si="43"/>
        <v>123.11408957175547</v>
      </c>
      <c r="M240" s="109">
        <f t="shared" si="44"/>
        <v>3766.06</v>
      </c>
      <c r="N240" s="109">
        <f t="shared" si="45"/>
        <v>280.89375612945412</v>
      </c>
      <c r="O240" s="109">
        <f t="shared" si="46"/>
        <v>8592.5400000000009</v>
      </c>
      <c r="P240" s="109">
        <f t="shared" si="47"/>
        <v>12358.6</v>
      </c>
      <c r="Q240" s="112"/>
    </row>
    <row r="241" spans="1:17" ht="12.75" x14ac:dyDescent="0.2">
      <c r="A241" s="114"/>
      <c r="B241" s="115" t="s">
        <v>4</v>
      </c>
      <c r="C241" s="116"/>
      <c r="D241" s="117"/>
      <c r="E241" s="265"/>
      <c r="F241" s="265"/>
      <c r="G241" s="265"/>
      <c r="H241" s="265"/>
      <c r="I241" s="265"/>
      <c r="J241" s="265"/>
      <c r="K241" s="265"/>
      <c r="L241" s="118"/>
      <c r="M241" s="111">
        <f>M13+M24+M40+M84+M103+M118+M144+M149+M168+M187+M230</f>
        <v>3483407.0951999999</v>
      </c>
      <c r="N241" s="111"/>
      <c r="O241" s="111">
        <f>O13+O24+O40+O84+O103+O118+O144+O149+O168+O187+O230</f>
        <v>1182315.2365389739</v>
      </c>
      <c r="P241" s="111">
        <f>P13+P24+P40+P84+P103+P118+P144+P149+P168+P187+P230</f>
        <v>4665722.3317389758</v>
      </c>
      <c r="Q241" s="119"/>
    </row>
    <row r="242" spans="1:17" ht="12.75" x14ac:dyDescent="0.2">
      <c r="A242" s="120"/>
      <c r="B242" s="115" t="s">
        <v>954</v>
      </c>
      <c r="C242" s="121">
        <v>1</v>
      </c>
      <c r="D242" s="122"/>
      <c r="E242" s="265"/>
      <c r="F242" s="265"/>
      <c r="G242" s="265"/>
      <c r="H242" s="265"/>
      <c r="I242" s="265"/>
      <c r="J242" s="265"/>
      <c r="K242" s="265"/>
      <c r="L242" s="118"/>
      <c r="M242" s="123"/>
      <c r="N242" s="124"/>
      <c r="O242" s="125"/>
      <c r="P242" s="111">
        <f>P241*C242</f>
        <v>4665722.3317389758</v>
      </c>
      <c r="Q242" s="119"/>
    </row>
    <row r="243" spans="1:17" ht="12.75" x14ac:dyDescent="0.2">
      <c r="A243" s="120"/>
      <c r="B243" s="115" t="s">
        <v>955</v>
      </c>
      <c r="C243" s="121">
        <v>0</v>
      </c>
      <c r="D243" s="122" t="s">
        <v>956</v>
      </c>
      <c r="E243" s="265"/>
      <c r="F243" s="265"/>
      <c r="G243" s="265"/>
      <c r="H243" s="265"/>
      <c r="I243" s="265"/>
      <c r="J243" s="265"/>
      <c r="K243" s="265"/>
      <c r="L243" s="118"/>
      <c r="M243" s="123"/>
      <c r="N243" s="124"/>
      <c r="O243" s="125"/>
      <c r="P243" s="111">
        <f>(P242)*C243%</f>
        <v>0</v>
      </c>
      <c r="Q243" s="119"/>
    </row>
    <row r="244" spans="1:17" ht="12.75" x14ac:dyDescent="0.2">
      <c r="A244" s="120"/>
      <c r="B244" s="115" t="s">
        <v>957</v>
      </c>
      <c r="C244" s="121">
        <v>0</v>
      </c>
      <c r="D244" s="122" t="s">
        <v>956</v>
      </c>
      <c r="E244" s="265"/>
      <c r="F244" s="265"/>
      <c r="G244" s="265"/>
      <c r="H244" s="265"/>
      <c r="I244" s="265"/>
      <c r="J244" s="265"/>
      <c r="K244" s="265"/>
      <c r="L244" s="118"/>
      <c r="M244" s="123"/>
      <c r="N244" s="124"/>
      <c r="O244" s="125"/>
      <c r="P244" s="111">
        <f>(P242+P243)*C244%</f>
        <v>0</v>
      </c>
      <c r="Q244" s="119"/>
    </row>
    <row r="245" spans="1:17" ht="12.75" x14ac:dyDescent="0.2">
      <c r="A245" s="120"/>
      <c r="B245" s="115" t="s">
        <v>823</v>
      </c>
      <c r="C245" s="121"/>
      <c r="D245" s="122"/>
      <c r="E245" s="265"/>
      <c r="F245" s="265"/>
      <c r="G245" s="265"/>
      <c r="H245" s="265"/>
      <c r="I245" s="265"/>
      <c r="J245" s="265"/>
      <c r="K245" s="265"/>
      <c r="L245" s="118"/>
      <c r="M245" s="123"/>
      <c r="N245" s="124"/>
      <c r="O245" s="125"/>
      <c r="P245" s="111">
        <v>0</v>
      </c>
      <c r="Q245" s="119"/>
    </row>
    <row r="246" spans="1:17" ht="12.75" x14ac:dyDescent="0.2">
      <c r="A246" s="120"/>
      <c r="B246" s="115" t="s">
        <v>958</v>
      </c>
      <c r="C246" s="121"/>
      <c r="D246" s="122"/>
      <c r="E246" s="265"/>
      <c r="F246" s="265"/>
      <c r="G246" s="265"/>
      <c r="H246" s="265"/>
      <c r="I246" s="265"/>
      <c r="J246" s="265"/>
      <c r="K246" s="265"/>
      <c r="L246" s="118"/>
      <c r="M246" s="123"/>
      <c r="N246" s="124"/>
      <c r="O246" s="125"/>
      <c r="P246" s="111">
        <v>0</v>
      </c>
      <c r="Q246" s="119"/>
    </row>
    <row r="247" spans="1:17" ht="12.75" x14ac:dyDescent="0.2">
      <c r="A247" s="120"/>
      <c r="B247" s="115" t="s">
        <v>959</v>
      </c>
      <c r="C247" s="121">
        <v>0</v>
      </c>
      <c r="D247" s="122" t="s">
        <v>956</v>
      </c>
      <c r="E247" s="265"/>
      <c r="F247" s="265"/>
      <c r="G247" s="265"/>
      <c r="H247" s="265"/>
      <c r="I247" s="265"/>
      <c r="J247" s="265"/>
      <c r="K247" s="265"/>
      <c r="L247" s="118"/>
      <c r="M247" s="123"/>
      <c r="N247" s="124"/>
      <c r="O247" s="125"/>
      <c r="P247" s="111">
        <f>(P242+P243+P244+P245+P246)*C247%</f>
        <v>0</v>
      </c>
      <c r="Q247" s="119"/>
    </row>
    <row r="248" spans="1:17" ht="12.75" x14ac:dyDescent="0.2">
      <c r="A248" s="120"/>
      <c r="B248" s="115" t="s">
        <v>960</v>
      </c>
      <c r="C248" s="126"/>
      <c r="D248" s="127"/>
      <c r="E248" s="265"/>
      <c r="F248" s="265"/>
      <c r="G248" s="265"/>
      <c r="H248" s="265"/>
      <c r="I248" s="265"/>
      <c r="J248" s="265"/>
      <c r="K248" s="265"/>
      <c r="L248" s="118"/>
      <c r="M248" s="127"/>
      <c r="N248" s="128"/>
      <c r="O248" s="127"/>
      <c r="P248" s="129">
        <f>P242+P243+P244+P247+P245+P246</f>
        <v>4665722.3317389758</v>
      </c>
      <c r="Q248" s="111">
        <f>P248/$Q$249</f>
        <v>26740.728632158276</v>
      </c>
    </row>
    <row r="249" spans="1:17" ht="12.75" x14ac:dyDescent="0.2">
      <c r="A249" s="120"/>
      <c r="B249" s="130" t="s">
        <v>961</v>
      </c>
      <c r="C249" s="131"/>
      <c r="D249" s="127"/>
      <c r="E249" s="265"/>
      <c r="F249" s="265"/>
      <c r="G249" s="265"/>
      <c r="H249" s="265"/>
      <c r="I249" s="265"/>
      <c r="J249" s="265"/>
      <c r="K249" s="265"/>
      <c r="L249" s="118"/>
      <c r="M249" s="127"/>
      <c r="N249" s="128"/>
      <c r="O249" s="127"/>
      <c r="P249" s="132">
        <f>(P248/1.18)*0.18</f>
        <v>711720.35568899626</v>
      </c>
      <c r="Q249" s="119">
        <v>174.48</v>
      </c>
    </row>
  </sheetData>
  <autoFilter ref="A12:W249"/>
  <mergeCells count="55">
    <mergeCell ref="B6:R6"/>
    <mergeCell ref="B7:Q7"/>
    <mergeCell ref="A9:A11"/>
    <mergeCell ref="B9:B11"/>
    <mergeCell ref="C9:C11"/>
    <mergeCell ref="D9:D11"/>
    <mergeCell ref="E9:H9"/>
    <mergeCell ref="L9:M9"/>
    <mergeCell ref="N9:O9"/>
    <mergeCell ref="P9:P11"/>
    <mergeCell ref="A40:H40"/>
    <mergeCell ref="Q9:Q11"/>
    <mergeCell ref="E10:H10"/>
    <mergeCell ref="L10:L11"/>
    <mergeCell ref="M10:M11"/>
    <mergeCell ref="N10:N11"/>
    <mergeCell ref="O10:O11"/>
    <mergeCell ref="A13:H13"/>
    <mergeCell ref="A24:H24"/>
    <mergeCell ref="A33:H33"/>
    <mergeCell ref="A35:H35"/>
    <mergeCell ref="A37:H37"/>
    <mergeCell ref="A118:H118"/>
    <mergeCell ref="A41:H41"/>
    <mergeCell ref="A52:H52"/>
    <mergeCell ref="A61:H61"/>
    <mergeCell ref="A67:H67"/>
    <mergeCell ref="A69:H69"/>
    <mergeCell ref="A79:H79"/>
    <mergeCell ref="A84:H84"/>
    <mergeCell ref="A103:H103"/>
    <mergeCell ref="A104:H104"/>
    <mergeCell ref="A110:H110"/>
    <mergeCell ref="A116:H116"/>
    <mergeCell ref="A187:H187"/>
    <mergeCell ref="A119:H119"/>
    <mergeCell ref="A126:H126"/>
    <mergeCell ref="A133:H133"/>
    <mergeCell ref="A140:D140"/>
    <mergeCell ref="A144:H144"/>
    <mergeCell ref="A149:H149"/>
    <mergeCell ref="A150:H150"/>
    <mergeCell ref="A155:H155"/>
    <mergeCell ref="A168:H168"/>
    <mergeCell ref="A169:H169"/>
    <mergeCell ref="A174:H174"/>
    <mergeCell ref="A230:H230"/>
    <mergeCell ref="A231:H231"/>
    <mergeCell ref="A239:H239"/>
    <mergeCell ref="A188:H188"/>
    <mergeCell ref="A193:H193"/>
    <mergeCell ref="A204:H204"/>
    <mergeCell ref="A207:H207"/>
    <mergeCell ref="A211:H211"/>
    <mergeCell ref="A225:H225"/>
  </mergeCells>
  <pageMargins left="0.39370078740157483" right="0.39370078740157483" top="0.59055118110236227" bottom="0.59055118110236227" header="0.39370078740157483" footer="0.39370078740157483"/>
  <pageSetup paperSize="9" scale="80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Смета в ТЕРах</vt:lpstr>
      <vt:lpstr>Коммерческая</vt:lpstr>
      <vt:lpstr>Себестоимость</vt:lpstr>
      <vt:lpstr>Коммерческая!Заголовки_для_печати</vt:lpstr>
      <vt:lpstr>Себестоимость!Заголовки_для_печати</vt:lpstr>
      <vt:lpstr>'Смета в ТЕРах'!Заголовки_для_печати</vt:lpstr>
    </vt:vector>
  </TitlesOfParts>
  <Company>Центр "Гранд"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cp:lastPrinted>2009-11-13T06:39:51Z</cp:lastPrinted>
  <dcterms:created xsi:type="dcterms:W3CDTF">2004-03-31T11:09:00Z</dcterms:created>
  <dcterms:modified xsi:type="dcterms:W3CDTF">2015-03-28T14:34:51Z</dcterms:modified>
</cp:coreProperties>
</file>